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Лист1!$A$1:$H$477</definedName>
  </definedNames>
  <calcPr calcId="124519"/>
</workbook>
</file>

<file path=xl/calcChain.xml><?xml version="1.0" encoding="utf-8"?>
<calcChain xmlns="http://schemas.openxmlformats.org/spreadsheetml/2006/main">
  <c r="E472" i="1"/>
  <c r="D138" l="1"/>
  <c r="E138"/>
  <c r="F138"/>
  <c r="G138"/>
  <c r="H138"/>
  <c r="D137"/>
  <c r="E137"/>
  <c r="F137"/>
  <c r="G137"/>
  <c r="H137"/>
  <c r="C138"/>
  <c r="C137"/>
  <c r="E358"/>
  <c r="F358"/>
  <c r="G358"/>
  <c r="H358"/>
  <c r="D358"/>
  <c r="E357"/>
  <c r="F357"/>
  <c r="G357"/>
  <c r="H357"/>
  <c r="D357"/>
  <c r="E476" l="1"/>
  <c r="E473"/>
  <c r="E474"/>
  <c r="E475"/>
  <c r="D93"/>
  <c r="E93"/>
  <c r="F93"/>
  <c r="G93"/>
  <c r="H93"/>
  <c r="D92"/>
  <c r="E92"/>
  <c r="F92"/>
  <c r="G92"/>
  <c r="H92"/>
  <c r="C93"/>
  <c r="C92"/>
  <c r="F473" l="1"/>
  <c r="F474"/>
  <c r="F475"/>
  <c r="F476"/>
  <c r="F472"/>
  <c r="D40"/>
  <c r="E40"/>
  <c r="F40"/>
  <c r="G40"/>
  <c r="H40"/>
  <c r="D23"/>
  <c r="E23"/>
  <c r="F23"/>
  <c r="G23"/>
  <c r="H23"/>
  <c r="C23"/>
  <c r="D22"/>
  <c r="E22"/>
  <c r="F22"/>
  <c r="G22"/>
  <c r="H22"/>
  <c r="C470"/>
  <c r="C458" l="1"/>
  <c r="C457"/>
  <c r="C451"/>
  <c r="C450"/>
  <c r="C431"/>
  <c r="C430"/>
  <c r="C405"/>
  <c r="C404"/>
  <c r="C398"/>
  <c r="C397"/>
  <c r="C380"/>
  <c r="C379"/>
  <c r="C358"/>
  <c r="C357"/>
  <c r="C348"/>
  <c r="C347"/>
  <c r="C328"/>
  <c r="C327"/>
  <c r="C284"/>
  <c r="C283"/>
  <c r="C260"/>
  <c r="C259"/>
  <c r="C242"/>
  <c r="C241"/>
  <c r="C226"/>
  <c r="C225"/>
  <c r="C219"/>
  <c r="C218"/>
  <c r="C197"/>
  <c r="C196"/>
  <c r="C18"/>
  <c r="C17"/>
  <c r="C40"/>
  <c r="C39"/>
  <c r="C47"/>
  <c r="C46"/>
  <c r="C83"/>
  <c r="C109"/>
  <c r="C108"/>
  <c r="C170"/>
  <c r="C169"/>
  <c r="C152"/>
  <c r="C151"/>
  <c r="C82"/>
  <c r="C62"/>
  <c r="C63"/>
  <c r="D181"/>
  <c r="D180"/>
  <c r="C181"/>
  <c r="C180"/>
  <c r="G451"/>
  <c r="G450"/>
  <c r="H197"/>
  <c r="G197"/>
  <c r="F197"/>
  <c r="E197"/>
  <c r="D197"/>
  <c r="C131"/>
  <c r="C130"/>
  <c r="H131"/>
  <c r="H130"/>
  <c r="G131"/>
  <c r="G130"/>
  <c r="F131"/>
  <c r="F130"/>
  <c r="E131"/>
  <c r="E130"/>
  <c r="D131"/>
  <c r="H55"/>
  <c r="H63" s="1"/>
  <c r="H62"/>
  <c r="G63"/>
  <c r="G62"/>
  <c r="E63"/>
  <c r="E62"/>
  <c r="D63"/>
  <c r="D62"/>
  <c r="F63"/>
  <c r="F62"/>
  <c r="D470"/>
  <c r="H458"/>
  <c r="H457"/>
  <c r="G458"/>
  <c r="G457"/>
  <c r="F458"/>
  <c r="F457"/>
  <c r="E458"/>
  <c r="E457"/>
  <c r="D458"/>
  <c r="D457"/>
  <c r="H313"/>
  <c r="H312"/>
  <c r="G313"/>
  <c r="G312"/>
  <c r="F313"/>
  <c r="F312"/>
  <c r="E313"/>
  <c r="E312"/>
  <c r="D313"/>
  <c r="D312"/>
  <c r="C313"/>
  <c r="C312"/>
  <c r="H267"/>
  <c r="H266"/>
  <c r="G267"/>
  <c r="G266"/>
  <c r="F267"/>
  <c r="F266"/>
  <c r="E267"/>
  <c r="E266"/>
  <c r="D267"/>
  <c r="D266"/>
  <c r="C267"/>
  <c r="C266"/>
  <c r="H181"/>
  <c r="H180"/>
  <c r="G181"/>
  <c r="G180"/>
  <c r="F181"/>
  <c r="F180"/>
  <c r="E181"/>
  <c r="E180"/>
  <c r="H306" l="1"/>
  <c r="H305"/>
  <c r="G306"/>
  <c r="G305"/>
  <c r="F306"/>
  <c r="F305"/>
  <c r="E306"/>
  <c r="E305"/>
  <c r="D306"/>
  <c r="D305"/>
  <c r="C306"/>
  <c r="C305"/>
  <c r="D130"/>
  <c r="D435"/>
  <c r="E435"/>
  <c r="H451"/>
  <c r="F451"/>
  <c r="E451"/>
  <c r="D451"/>
  <c r="H450"/>
  <c r="F450"/>
  <c r="E450"/>
  <c r="D450"/>
  <c r="H436"/>
  <c r="G436"/>
  <c r="F436"/>
  <c r="E436"/>
  <c r="D436"/>
  <c r="C436"/>
  <c r="C460" s="1"/>
  <c r="H435"/>
  <c r="G435"/>
  <c r="F435"/>
  <c r="C435"/>
  <c r="C459" s="1"/>
  <c r="H431"/>
  <c r="G431"/>
  <c r="F431"/>
  <c r="E431"/>
  <c r="D431"/>
  <c r="H430"/>
  <c r="G430"/>
  <c r="G459" s="1"/>
  <c r="F430"/>
  <c r="E430"/>
  <c r="D430"/>
  <c r="H405"/>
  <c r="G405"/>
  <c r="F405"/>
  <c r="E405"/>
  <c r="D405"/>
  <c r="H404"/>
  <c r="G404"/>
  <c r="F404"/>
  <c r="E404"/>
  <c r="D404"/>
  <c r="H398"/>
  <c r="G398"/>
  <c r="F398"/>
  <c r="E398"/>
  <c r="D398"/>
  <c r="H397"/>
  <c r="G397"/>
  <c r="F397"/>
  <c r="E397"/>
  <c r="D397"/>
  <c r="H385"/>
  <c r="G385"/>
  <c r="F385"/>
  <c r="E385"/>
  <c r="D385"/>
  <c r="C385"/>
  <c r="H384"/>
  <c r="G384"/>
  <c r="F384"/>
  <c r="E384"/>
  <c r="D384"/>
  <c r="C384"/>
  <c r="H380"/>
  <c r="G380"/>
  <c r="F380"/>
  <c r="E380"/>
  <c r="D380"/>
  <c r="C407"/>
  <c r="H379"/>
  <c r="G379"/>
  <c r="F379"/>
  <c r="E379"/>
  <c r="D379"/>
  <c r="H348"/>
  <c r="G348"/>
  <c r="F348"/>
  <c r="E348"/>
  <c r="D348"/>
  <c r="H347"/>
  <c r="G347"/>
  <c r="F347"/>
  <c r="E347"/>
  <c r="H333"/>
  <c r="G333"/>
  <c r="F333"/>
  <c r="E333"/>
  <c r="D333"/>
  <c r="C333"/>
  <c r="H332"/>
  <c r="G332"/>
  <c r="F332"/>
  <c r="E332"/>
  <c r="D332"/>
  <c r="C332"/>
  <c r="H328"/>
  <c r="G328"/>
  <c r="F328"/>
  <c r="E328"/>
  <c r="D328"/>
  <c r="H327"/>
  <c r="G327"/>
  <c r="F327"/>
  <c r="E327"/>
  <c r="D327"/>
  <c r="H289"/>
  <c r="G289"/>
  <c r="F289"/>
  <c r="E289"/>
  <c r="D289"/>
  <c r="C289"/>
  <c r="H288"/>
  <c r="G288"/>
  <c r="F288"/>
  <c r="E288"/>
  <c r="D288"/>
  <c r="C288"/>
  <c r="H284"/>
  <c r="G284"/>
  <c r="F284"/>
  <c r="E284"/>
  <c r="D284"/>
  <c r="H283"/>
  <c r="G283"/>
  <c r="F283"/>
  <c r="E283"/>
  <c r="D283"/>
  <c r="H260"/>
  <c r="G260"/>
  <c r="F260"/>
  <c r="E260"/>
  <c r="D260"/>
  <c r="H259"/>
  <c r="G259"/>
  <c r="F259"/>
  <c r="E259"/>
  <c r="D259"/>
  <c r="H247"/>
  <c r="G247"/>
  <c r="F247"/>
  <c r="E247"/>
  <c r="D247"/>
  <c r="C247"/>
  <c r="H246"/>
  <c r="G246"/>
  <c r="F246"/>
  <c r="D246"/>
  <c r="C246"/>
  <c r="H242"/>
  <c r="G242"/>
  <c r="F242"/>
  <c r="E242"/>
  <c r="D242"/>
  <c r="H241"/>
  <c r="G241"/>
  <c r="F241"/>
  <c r="E241"/>
  <c r="D241"/>
  <c r="H226"/>
  <c r="G226"/>
  <c r="F226"/>
  <c r="E226"/>
  <c r="D226"/>
  <c r="H225"/>
  <c r="G225"/>
  <c r="F225"/>
  <c r="E225"/>
  <c r="D225"/>
  <c r="H219"/>
  <c r="G219"/>
  <c r="F219"/>
  <c r="E219"/>
  <c r="D219"/>
  <c r="H218"/>
  <c r="G218"/>
  <c r="F218"/>
  <c r="E218"/>
  <c r="D218"/>
  <c r="H202"/>
  <c r="G202"/>
  <c r="F202"/>
  <c r="E202"/>
  <c r="D202"/>
  <c r="C202"/>
  <c r="H201"/>
  <c r="G201"/>
  <c r="F201"/>
  <c r="E201"/>
  <c r="D201"/>
  <c r="C201"/>
  <c r="H196"/>
  <c r="G196"/>
  <c r="F196"/>
  <c r="E196"/>
  <c r="D196"/>
  <c r="H170"/>
  <c r="G170"/>
  <c r="F170"/>
  <c r="E170"/>
  <c r="D170"/>
  <c r="H169"/>
  <c r="G169"/>
  <c r="F169"/>
  <c r="E169"/>
  <c r="D169"/>
  <c r="H157"/>
  <c r="G157"/>
  <c r="F157"/>
  <c r="E157"/>
  <c r="D157"/>
  <c r="C157"/>
  <c r="C183" s="1"/>
  <c r="H156"/>
  <c r="G156"/>
  <c r="F156"/>
  <c r="E156"/>
  <c r="D156"/>
  <c r="C156"/>
  <c r="C182" s="1"/>
  <c r="G152"/>
  <c r="F152"/>
  <c r="E152"/>
  <c r="D152"/>
  <c r="H151"/>
  <c r="G151"/>
  <c r="F151"/>
  <c r="E151"/>
  <c r="D151"/>
  <c r="H109"/>
  <c r="G109"/>
  <c r="F109"/>
  <c r="F140" s="1"/>
  <c r="E109"/>
  <c r="D109"/>
  <c r="H108"/>
  <c r="G108"/>
  <c r="F108"/>
  <c r="E108"/>
  <c r="D108"/>
  <c r="H83"/>
  <c r="G83"/>
  <c r="F83"/>
  <c r="E83"/>
  <c r="D83"/>
  <c r="H82"/>
  <c r="G82"/>
  <c r="F82"/>
  <c r="E82"/>
  <c r="D82"/>
  <c r="H68"/>
  <c r="G68"/>
  <c r="F68"/>
  <c r="C68"/>
  <c r="H67"/>
  <c r="G67"/>
  <c r="F67"/>
  <c r="E67"/>
  <c r="D67"/>
  <c r="C67"/>
  <c r="C94" s="1"/>
  <c r="H47"/>
  <c r="G47"/>
  <c r="F47"/>
  <c r="E47"/>
  <c r="D47"/>
  <c r="H46"/>
  <c r="G46"/>
  <c r="F46"/>
  <c r="E46"/>
  <c r="D46"/>
  <c r="H39"/>
  <c r="G39"/>
  <c r="F39"/>
  <c r="E39"/>
  <c r="D39"/>
  <c r="C22"/>
  <c r="H18"/>
  <c r="G18"/>
  <c r="F18"/>
  <c r="E18"/>
  <c r="D18"/>
  <c r="H17"/>
  <c r="G17"/>
  <c r="F17"/>
  <c r="E17"/>
  <c r="D17"/>
  <c r="H183" l="1"/>
  <c r="E407"/>
  <c r="C315"/>
  <c r="F460"/>
  <c r="G460"/>
  <c r="D227"/>
  <c r="H460"/>
  <c r="E182"/>
  <c r="F459"/>
  <c r="H459"/>
  <c r="F228"/>
  <c r="H406"/>
  <c r="G406"/>
  <c r="F94"/>
  <c r="E459"/>
  <c r="E460"/>
  <c r="G407"/>
  <c r="E406"/>
  <c r="F182"/>
  <c r="C227"/>
  <c r="C359"/>
  <c r="C360"/>
  <c r="D459"/>
  <c r="D460"/>
  <c r="C314"/>
  <c r="C228"/>
  <c r="G228"/>
  <c r="E228"/>
  <c r="G227"/>
  <c r="E227"/>
  <c r="H182"/>
  <c r="F407"/>
  <c r="F406"/>
  <c r="H227"/>
  <c r="D228"/>
  <c r="C406"/>
  <c r="H139"/>
  <c r="D359"/>
  <c r="H359"/>
  <c r="H228"/>
  <c r="C140"/>
  <c r="C139"/>
  <c r="H360"/>
  <c r="F227"/>
  <c r="F183"/>
  <c r="D183"/>
  <c r="E315"/>
  <c r="G315"/>
  <c r="G314"/>
  <c r="E314"/>
  <c r="G360"/>
  <c r="E360"/>
  <c r="F359"/>
  <c r="D360"/>
  <c r="F360"/>
  <c r="F315"/>
  <c r="G139"/>
  <c r="E139"/>
  <c r="D139"/>
  <c r="H407"/>
  <c r="D182"/>
  <c r="G94"/>
  <c r="E359"/>
  <c r="G359"/>
  <c r="D406"/>
  <c r="D407"/>
  <c r="H315"/>
  <c r="H314"/>
  <c r="F314"/>
  <c r="D315"/>
  <c r="D314"/>
  <c r="E48"/>
  <c r="C48"/>
  <c r="G183"/>
  <c r="G182"/>
  <c r="E183"/>
  <c r="E94"/>
  <c r="C95"/>
  <c r="E95"/>
  <c r="G95"/>
  <c r="D268"/>
  <c r="F268"/>
  <c r="H268"/>
  <c r="D269"/>
  <c r="G48"/>
  <c r="C49"/>
  <c r="E49"/>
  <c r="G49"/>
  <c r="D48"/>
  <c r="F48"/>
  <c r="H48"/>
  <c r="D49"/>
  <c r="C268"/>
  <c r="E268"/>
  <c r="G268"/>
  <c r="C269"/>
  <c r="E269"/>
  <c r="G269"/>
  <c r="G140"/>
  <c r="E140"/>
  <c r="H140"/>
  <c r="F49"/>
  <c r="F269"/>
  <c r="H49"/>
  <c r="H269"/>
  <c r="D140"/>
  <c r="F139"/>
  <c r="H95"/>
  <c r="F95"/>
  <c r="D95"/>
  <c r="D94"/>
  <c r="E463" l="1"/>
  <c r="G462"/>
  <c r="H463"/>
  <c r="G463"/>
  <c r="H462"/>
  <c r="F462"/>
  <c r="E462"/>
  <c r="C463"/>
  <c r="C462"/>
  <c r="D463"/>
  <c r="D462"/>
</calcChain>
</file>

<file path=xl/sharedStrings.xml><?xml version="1.0" encoding="utf-8"?>
<sst xmlns="http://schemas.openxmlformats.org/spreadsheetml/2006/main" count="358" uniqueCount="135">
  <si>
    <t>1 день</t>
  </si>
  <si>
    <t>Масса порции</t>
  </si>
  <si>
    <t>Пищевые вещества, г</t>
  </si>
  <si>
    <t>Энергетич. Ценность, калорийность</t>
  </si>
  <si>
    <t>Витамин С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</si>
  <si>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</si>
  <si>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Белки</t>
  </si>
  <si>
    <t>Жиры</t>
  </si>
  <si>
    <t>Углеводы</t>
  </si>
  <si>
    <t>№ рец.</t>
  </si>
  <si>
    <t>Завтрак</t>
  </si>
  <si>
    <t>Каша гречневая  вязкая на молоке</t>
  </si>
  <si>
    <t>ИТОГО:</t>
  </si>
  <si>
    <t>2 завтрак</t>
  </si>
  <si>
    <t>Обед</t>
  </si>
  <si>
    <t>Гренки</t>
  </si>
  <si>
    <t>Хлеб ржаной</t>
  </si>
  <si>
    <t>Полдник</t>
  </si>
  <si>
    <t>ИТОГО за день:</t>
  </si>
  <si>
    <t>2 день</t>
  </si>
  <si>
    <t>Наименование блюда</t>
  </si>
  <si>
    <t>Бутерброд с маслом</t>
  </si>
  <si>
    <t>Какао с молоком</t>
  </si>
  <si>
    <t>3 день</t>
  </si>
  <si>
    <t>Энергетич.ценность, калорийн.</t>
  </si>
  <si>
    <t>Хлеб пшеничный</t>
  </si>
  <si>
    <t>Кофейный напиток</t>
  </si>
  <si>
    <t>Суп молочный с овощами</t>
  </si>
  <si>
    <t>Ватрушка с творогом</t>
  </si>
  <si>
    <t>Молоко кипяченое</t>
  </si>
  <si>
    <t>4 день</t>
  </si>
  <si>
    <t>Суп молочный с макаронными изделиями с маслом</t>
  </si>
  <si>
    <t>Овощное рагу с курицей</t>
  </si>
  <si>
    <t>5 день</t>
  </si>
  <si>
    <t>Морковь отварная</t>
  </si>
  <si>
    <t>Каша гречневая рассыпчатая</t>
  </si>
  <si>
    <t>6 день</t>
  </si>
  <si>
    <t>7 день</t>
  </si>
  <si>
    <t>8 день</t>
  </si>
  <si>
    <t>Суп рисовый молочный</t>
  </si>
  <si>
    <t>9 день</t>
  </si>
  <si>
    <t>10 день</t>
  </si>
  <si>
    <t>Итого в среднем за 10 дней:</t>
  </si>
  <si>
    <t>завтрак</t>
  </si>
  <si>
    <t>обед</t>
  </si>
  <si>
    <t>полдник</t>
  </si>
  <si>
    <t>Омлет натуральный</t>
  </si>
  <si>
    <t>Сок фруктовый</t>
  </si>
  <si>
    <t>Суп гороховый с курицей</t>
  </si>
  <si>
    <t>Утверждаю:</t>
  </si>
  <si>
    <t>Итого:</t>
  </si>
  <si>
    <t>Запеканка из творога</t>
  </si>
  <si>
    <t>ясли</t>
  </si>
  <si>
    <t>сад</t>
  </si>
  <si>
    <t xml:space="preserve">Щи с рыбными консервами </t>
  </si>
  <si>
    <t>Каша гречневая вязкая на молоке</t>
  </si>
  <si>
    <t xml:space="preserve">Картофельное пюре </t>
  </si>
  <si>
    <t>Фрукт свежий</t>
  </si>
  <si>
    <t>Пудинг рыбный запеченный</t>
  </si>
  <si>
    <t>Компот из  ягод</t>
  </si>
  <si>
    <t>Компот из  яблок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</si>
  <si>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</si>
  <si>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Макароны отварные</t>
  </si>
  <si>
    <t>Фрукты свежие</t>
  </si>
  <si>
    <t xml:space="preserve">Каша манная           </t>
  </si>
  <si>
    <t>Кисломолочный продукт</t>
  </si>
  <si>
    <t xml:space="preserve">Кисломолочный продукт </t>
  </si>
  <si>
    <t xml:space="preserve">Фрукты свежие </t>
  </si>
  <si>
    <t>Норма 100%</t>
  </si>
  <si>
    <t>Суп картофельный с рыбой</t>
  </si>
  <si>
    <t>Соус сметанный с томатом</t>
  </si>
  <si>
    <t>белки</t>
  </si>
  <si>
    <t>жиры</t>
  </si>
  <si>
    <t>углеводы</t>
  </si>
  <si>
    <t>калорийность</t>
  </si>
  <si>
    <t>откл.</t>
  </si>
  <si>
    <t>ясли норм</t>
  </si>
  <si>
    <t>сад норм</t>
  </si>
  <si>
    <t>Норма 80%</t>
  </si>
  <si>
    <t>Картофельное пюре</t>
  </si>
  <si>
    <t>Пудинг из творога с рисом</t>
  </si>
  <si>
    <t>витамин С</t>
  </si>
  <si>
    <t>Икра свекольная или морковная</t>
  </si>
  <si>
    <t>Чай с сахаром</t>
  </si>
  <si>
    <t xml:space="preserve">Каша вязкая молочная из риса и пшена </t>
  </si>
  <si>
    <t>Бутерброд с сыром</t>
  </si>
  <si>
    <t>Компот из с/ф</t>
  </si>
  <si>
    <t>168/2</t>
  </si>
  <si>
    <t>Каша молочная геркулесовая</t>
  </si>
  <si>
    <t>Компот из яблок</t>
  </si>
  <si>
    <t>168/1</t>
  </si>
  <si>
    <t>Каша  молочная геркулесовая</t>
  </si>
  <si>
    <t>Рассольник "Ленинградский"</t>
  </si>
  <si>
    <t>Компот из ягод</t>
  </si>
  <si>
    <t>ПР</t>
  </si>
  <si>
    <t>Консервированный зел.горошек с маслом</t>
  </si>
  <si>
    <t>336/1</t>
  </si>
  <si>
    <t>Каша манная молочная с маслом</t>
  </si>
  <si>
    <t>Капуста тушеная с курицей</t>
  </si>
  <si>
    <t>Рыба, запеченная в омлете</t>
  </si>
  <si>
    <t>Икра кабачковая</t>
  </si>
  <si>
    <t>168/3</t>
  </si>
  <si>
    <t>Каша  молочная  пшенная  или рисовая</t>
  </si>
  <si>
    <t>Пудинг из мяса птицы</t>
  </si>
  <si>
    <t>Котлеты рыбные любительские</t>
  </si>
  <si>
    <t>Борщ с картофелем</t>
  </si>
  <si>
    <t xml:space="preserve">Щи из св.капусты </t>
  </si>
  <si>
    <t>Суп картофельный с клецками</t>
  </si>
  <si>
    <t>76/1</t>
  </si>
  <si>
    <t>Примерное 10- дневное меню для питания детей 1,5-3 лет,3-7 лет,посещающих дошкольные образовательные учреждения с 10,5 часовым пребыванием.Осень-Зима2022 г.г.</t>
  </si>
  <si>
    <t>Блинчики</t>
  </si>
  <si>
    <t>Чай с лимоном</t>
  </si>
  <si>
    <t>Каша манная</t>
  </si>
  <si>
    <t>Суп картофельный с макаронными изд.</t>
  </si>
  <si>
    <t>Икра свекольная или морковая</t>
  </si>
  <si>
    <t>Хлеб пшеничнвй</t>
  </si>
  <si>
    <t>Кисель из сока</t>
  </si>
  <si>
    <t>Запеканка картофельная с печенью</t>
  </si>
  <si>
    <t>Пирожок с капустой или картофелем</t>
  </si>
  <si>
    <t>Консервированный зел. горошек с маслом</t>
  </si>
  <si>
    <t>33</t>
  </si>
  <si>
    <t>В составлении меню использованы сборники рецептур: "Сборник рецептур блюд и кулинарныхизделий для питания детей в дошкольных учреждениях " 2010г., "Сборник рецептур блюд и кулинарных изделий для предприятий общественного питания при общеобразовательных школах "2011г.</t>
  </si>
  <si>
    <t>Борщ с  мясом</t>
  </si>
  <si>
    <t>38</t>
  </si>
  <si>
    <t>35</t>
  </si>
  <si>
    <t>45</t>
  </si>
  <si>
    <t>Котлеты морковные с творогом</t>
  </si>
  <si>
    <t>158</t>
  </si>
  <si>
    <t>1123</t>
  </si>
  <si>
    <t xml:space="preserve">печенье весовое </t>
  </si>
  <si>
    <t>Котлеты рубленые</t>
  </si>
  <si>
    <t>пудинг из гов. Или м/птицы с рисом</t>
  </si>
  <si>
    <t>пудинг из гов. Или м/птицы</t>
  </si>
  <si>
    <t>макароны отварные</t>
  </si>
  <si>
    <t>290/1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</si>
</sst>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2" fillId="0" borderId="6" xfId="0" applyFont="1" applyFill="1" applyBorder="1" applyAlignment="1"/>
    <xf numFmtId="0" fontId="2" fillId="0" borderId="2" xfId="0" applyFont="1" applyFill="1" applyBorder="1" applyAlignment="1"/>
    <xf numFmtId="0" fontId="2" fillId="0" borderId="0" xfId="0" applyFont="1" applyFill="1" applyBorder="1" applyAlignment="1"/>
    <xf numFmtId="0" fontId="0" fillId="0" borderId="7" xfId="0" applyFill="1" applyBorder="1"/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/>
    <xf numFmtId="9" fontId="0" fillId="0" borderId="1" xfId="0" applyNumberFormat="1" applyBorder="1" applyAlignment="1"/>
    <xf numFmtId="0" fontId="0" fillId="0" borderId="0" xfId="0" applyFill="1" applyBorder="1" applyAlignment="1"/>
    <xf numFmtId="0" fontId="0" fillId="0" borderId="12" xfId="0" applyBorder="1" applyAlignment="1">
      <alignment horizontal="center"/>
    </xf>
    <xf numFmtId="0" fontId="0" fillId="0" borderId="12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0" xfId="0" applyFill="1"/>
    <xf numFmtId="49" fontId="1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9" fontId="0" fillId="0" borderId="0" xfId="0" applyNumberFormat="1"/>
    <xf numFmtId="0" fontId="0" fillId="0" borderId="1" xfId="0" applyFill="1" applyBorder="1" applyAlignment="1"/>
    <xf numFmtId="49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5" xfId="0" applyFill="1" applyBorder="1"/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2" borderId="4" xfId="0" applyNumberFormat="1" applyFill="1" applyBorder="1" applyAlignment="1">
      <alignment horizontal="center"/>
    </xf>
    <xf numFmtId="0" fontId="0" fillId="2" borderId="5" xfId="0" applyNumberFormat="1" applyFill="1" applyBorder="1" applyAlignment="1">
      <alignment horizontal="center"/>
    </xf>
    <xf numFmtId="49" fontId="0" fillId="0" borderId="4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top" wrapText="1"/>
    </xf>
    <xf numFmtId="0" fontId="0" fillId="2" borderId="5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7"/>
  <sheetViews>
    <sheetView tabSelected="1" topLeftCell="A227" workbookViewId="0">
      <selection activeCell="A253" sqref="A253:A254"/>
    </sheetView>
  </sheetViews>
  <sheetFormatPr defaultRowHeight="15"/>
  <cols>
    <col min="2" max="2" width="22.28515625" customWidth="1"/>
    <col min="3" max="3" width="11.42578125" customWidth="1"/>
    <col min="5" max="5" width="10.28515625" customWidth="1"/>
    <col min="6" max="6" width="10.42578125" customWidth="1"/>
    <col min="7" max="7" width="10.5703125" customWidth="1"/>
  </cols>
  <sheetData>
    <row r="1" spans="1:10">
      <c r="E1" t="s">
        <v>49</v>
      </c>
    </row>
    <row r="4" spans="1:10" ht="31.5" customHeight="1">
      <c r="A4" s="129" t="s">
        <v>109</v>
      </c>
      <c r="B4" s="129"/>
      <c r="C4" s="129"/>
      <c r="D4" s="129"/>
      <c r="E4" s="129"/>
      <c r="F4" s="129"/>
      <c r="G4" s="129"/>
      <c r="H4" s="129"/>
    </row>
    <row r="6" spans="1:10">
      <c r="A6" s="92" t="s">
        <v>0</v>
      </c>
      <c r="B6" s="28"/>
      <c r="C6" s="93" t="s">
        <v>1</v>
      </c>
      <c r="D6" s="94" t="s">
        <v>2</v>
      </c>
      <c r="E6" s="94"/>
      <c r="F6" s="94"/>
      <c r="G6" s="94" t="s">
        <v>3</v>
      </c>
      <c r="H6" s="94" t="s">
        <v>4</v>
      </c>
    </row>
    <row r="7" spans="1:10">
      <c r="A7" s="92"/>
      <c r="B7" s="29" t="s">
        <v>5</v>
      </c>
      <c r="C7" s="93"/>
      <c r="D7" s="29" t="s">
        <v>6</v>
      </c>
      <c r="E7" s="29" t="s">
        <v>7</v>
      </c>
      <c r="F7" s="29" t="s">
        <v>8</v>
      </c>
      <c r="G7" s="94"/>
      <c r="H7" s="94"/>
    </row>
    <row r="8" spans="1:10">
      <c r="A8" s="25" t="s">
        <v>9</v>
      </c>
      <c r="B8" s="80" t="s">
        <v>10</v>
      </c>
      <c r="C8" s="80"/>
      <c r="D8" s="80"/>
      <c r="E8" s="80"/>
      <c r="F8" s="80"/>
      <c r="G8" s="80"/>
      <c r="H8" s="81"/>
    </row>
    <row r="9" spans="1:10">
      <c r="A9" s="102">
        <v>168</v>
      </c>
      <c r="B9" s="69" t="s">
        <v>11</v>
      </c>
      <c r="C9" s="26">
        <v>154</v>
      </c>
      <c r="D9" s="26">
        <v>7.8</v>
      </c>
      <c r="E9" s="26">
        <v>8.3000000000000007</v>
      </c>
      <c r="F9" s="26">
        <v>31.5</v>
      </c>
      <c r="G9" s="26">
        <v>227</v>
      </c>
      <c r="H9" s="26">
        <v>0.1</v>
      </c>
    </row>
    <row r="10" spans="1:10">
      <c r="A10" s="103"/>
      <c r="B10" s="70"/>
      <c r="C10" s="26">
        <v>185</v>
      </c>
      <c r="D10" s="26">
        <v>9.4</v>
      </c>
      <c r="E10" s="26">
        <v>10</v>
      </c>
      <c r="F10" s="26">
        <v>37.799999999999997</v>
      </c>
      <c r="G10" s="26">
        <v>272.39999999999998</v>
      </c>
      <c r="H10" s="26">
        <v>0.12</v>
      </c>
      <c r="J10" t="s">
        <v>61</v>
      </c>
    </row>
    <row r="11" spans="1:10">
      <c r="A11" s="102">
        <v>1</v>
      </c>
      <c r="B11" s="75" t="s">
        <v>21</v>
      </c>
      <c r="C11" s="26">
        <v>65</v>
      </c>
      <c r="D11" s="26">
        <v>2.5</v>
      </c>
      <c r="E11" s="26">
        <v>6.6</v>
      </c>
      <c r="F11" s="26">
        <v>12.8</v>
      </c>
      <c r="G11" s="26">
        <v>119</v>
      </c>
      <c r="H11" s="26">
        <v>0.02</v>
      </c>
    </row>
    <row r="12" spans="1:10">
      <c r="A12" s="103"/>
      <c r="B12" s="76"/>
      <c r="C12" s="26">
        <v>45</v>
      </c>
      <c r="D12" s="26">
        <v>2.7</v>
      </c>
      <c r="E12" s="26">
        <v>8.5</v>
      </c>
      <c r="F12" s="26">
        <v>16.5</v>
      </c>
      <c r="G12" s="26">
        <v>153</v>
      </c>
      <c r="H12" s="26">
        <v>0.03</v>
      </c>
    </row>
    <row r="13" spans="1:10" ht="2.25" customHeight="1">
      <c r="A13" s="102"/>
      <c r="B13" s="69"/>
      <c r="C13" s="26"/>
      <c r="D13" s="26"/>
      <c r="E13" s="26"/>
      <c r="F13" s="26"/>
      <c r="G13" s="26"/>
      <c r="H13" s="26"/>
    </row>
    <row r="14" spans="1:10" hidden="1">
      <c r="A14" s="103"/>
      <c r="B14" s="70"/>
      <c r="C14" s="26"/>
      <c r="D14" s="26"/>
      <c r="E14" s="26"/>
      <c r="F14" s="26"/>
      <c r="G14" s="26"/>
      <c r="H14" s="26"/>
    </row>
    <row r="15" spans="1:10">
      <c r="A15" s="102">
        <v>395</v>
      </c>
      <c r="B15" s="69" t="s">
        <v>26</v>
      </c>
      <c r="C15" s="26">
        <v>150</v>
      </c>
      <c r="D15" s="26">
        <v>1.8</v>
      </c>
      <c r="E15" s="26">
        <v>2.7</v>
      </c>
      <c r="F15" s="26">
        <v>21.5</v>
      </c>
      <c r="G15" s="26">
        <v>114</v>
      </c>
      <c r="H15" s="26">
        <v>0.3</v>
      </c>
    </row>
    <row r="16" spans="1:10">
      <c r="A16" s="103"/>
      <c r="B16" s="70"/>
      <c r="C16" s="26">
        <v>180</v>
      </c>
      <c r="D16" s="26">
        <v>2.2000000000000002</v>
      </c>
      <c r="E16" s="26">
        <v>3.2</v>
      </c>
      <c r="F16" s="26">
        <v>25.8</v>
      </c>
      <c r="G16" s="26">
        <v>136.80000000000001</v>
      </c>
      <c r="H16" s="26">
        <v>0.36</v>
      </c>
    </row>
    <row r="17" spans="1:8">
      <c r="A17" s="32"/>
      <c r="B17" s="86" t="s">
        <v>12</v>
      </c>
      <c r="C17" s="24">
        <f>C9+C11+C13+C15</f>
        <v>369</v>
      </c>
      <c r="D17" s="24">
        <f>D9+D11+D13+D15</f>
        <v>12.100000000000001</v>
      </c>
      <c r="E17" s="24">
        <f t="shared" ref="D17:H18" si="0">SUM(E9,E11,E13,E15,)</f>
        <v>17.600000000000001</v>
      </c>
      <c r="F17" s="24">
        <f t="shared" si="0"/>
        <v>65.8</v>
      </c>
      <c r="G17" s="24">
        <f t="shared" si="0"/>
        <v>460</v>
      </c>
      <c r="H17" s="24">
        <f t="shared" si="0"/>
        <v>0.42</v>
      </c>
    </row>
    <row r="18" spans="1:8">
      <c r="A18" s="23"/>
      <c r="B18" s="87"/>
      <c r="C18" s="24">
        <f>C10+C12+C14+C16</f>
        <v>410</v>
      </c>
      <c r="D18" s="24">
        <f t="shared" si="0"/>
        <v>14.3</v>
      </c>
      <c r="E18" s="24">
        <f t="shared" si="0"/>
        <v>21.7</v>
      </c>
      <c r="F18" s="24">
        <f t="shared" si="0"/>
        <v>80.099999999999994</v>
      </c>
      <c r="G18" s="24">
        <f t="shared" si="0"/>
        <v>562.20000000000005</v>
      </c>
      <c r="H18" s="24">
        <f t="shared" si="0"/>
        <v>0.51</v>
      </c>
    </row>
    <row r="19" spans="1:8">
      <c r="A19" s="25"/>
      <c r="B19" s="80" t="s">
        <v>13</v>
      </c>
      <c r="C19" s="80"/>
      <c r="D19" s="80"/>
      <c r="E19" s="80"/>
      <c r="F19" s="80"/>
      <c r="G19" s="80"/>
      <c r="H19" s="81"/>
    </row>
    <row r="20" spans="1:8">
      <c r="A20" s="102">
        <v>389</v>
      </c>
      <c r="B20" s="69" t="s">
        <v>47</v>
      </c>
      <c r="C20" s="26">
        <v>150</v>
      </c>
      <c r="D20" s="26">
        <v>0.7</v>
      </c>
      <c r="E20" s="26">
        <v>0</v>
      </c>
      <c r="F20" s="26">
        <v>15.1</v>
      </c>
      <c r="G20" s="26">
        <v>63.4</v>
      </c>
      <c r="H20" s="26">
        <v>3</v>
      </c>
    </row>
    <row r="21" spans="1:8">
      <c r="A21" s="103"/>
      <c r="B21" s="70"/>
      <c r="C21" s="26">
        <v>150</v>
      </c>
      <c r="D21" s="26">
        <v>0.7</v>
      </c>
      <c r="E21" s="26">
        <v>0</v>
      </c>
      <c r="F21" s="26">
        <v>15.1</v>
      </c>
      <c r="G21" s="26">
        <v>63.4</v>
      </c>
      <c r="H21" s="26">
        <v>3</v>
      </c>
    </row>
    <row r="22" spans="1:8">
      <c r="A22" s="32"/>
      <c r="B22" s="86" t="s">
        <v>12</v>
      </c>
      <c r="C22" s="24">
        <f t="shared" ref="C22:H23" si="1">SUM(C20)</f>
        <v>150</v>
      </c>
      <c r="D22" s="24">
        <f t="shared" si="1"/>
        <v>0.7</v>
      </c>
      <c r="E22" s="24">
        <f t="shared" si="1"/>
        <v>0</v>
      </c>
      <c r="F22" s="24">
        <f t="shared" si="1"/>
        <v>15.1</v>
      </c>
      <c r="G22" s="24">
        <f t="shared" si="1"/>
        <v>63.4</v>
      </c>
      <c r="H22" s="24">
        <f t="shared" si="1"/>
        <v>3</v>
      </c>
    </row>
    <row r="23" spans="1:8">
      <c r="A23" s="23"/>
      <c r="B23" s="87"/>
      <c r="C23" s="24">
        <f t="shared" si="1"/>
        <v>150</v>
      </c>
      <c r="D23" s="24">
        <f t="shared" si="1"/>
        <v>0.7</v>
      </c>
      <c r="E23" s="24">
        <f t="shared" si="1"/>
        <v>0</v>
      </c>
      <c r="F23" s="24">
        <f t="shared" si="1"/>
        <v>15.1</v>
      </c>
      <c r="G23" s="24">
        <f t="shared" si="1"/>
        <v>63.4</v>
      </c>
      <c r="H23" s="24">
        <f t="shared" si="1"/>
        <v>3</v>
      </c>
    </row>
    <row r="24" spans="1:8">
      <c r="A24" s="23"/>
      <c r="B24" s="130" t="s">
        <v>14</v>
      </c>
      <c r="C24" s="131"/>
      <c r="D24" s="131"/>
      <c r="E24" s="131"/>
      <c r="F24" s="131"/>
      <c r="G24" s="131"/>
      <c r="H24" s="132"/>
    </row>
    <row r="25" spans="1:8">
      <c r="A25" s="120">
        <v>54</v>
      </c>
      <c r="B25" s="56" t="s">
        <v>82</v>
      </c>
      <c r="C25" s="3">
        <v>30</v>
      </c>
      <c r="D25" s="3">
        <v>0.49</v>
      </c>
      <c r="E25" s="3">
        <v>0.9</v>
      </c>
      <c r="F25" s="3">
        <v>2.5</v>
      </c>
      <c r="G25" s="3">
        <v>20.5</v>
      </c>
      <c r="H25" s="3">
        <v>0.4</v>
      </c>
    </row>
    <row r="26" spans="1:8">
      <c r="A26" s="121"/>
      <c r="B26" s="57"/>
      <c r="C26" s="1">
        <v>50</v>
      </c>
      <c r="D26" s="3">
        <v>0.82</v>
      </c>
      <c r="E26" s="3">
        <v>1.5</v>
      </c>
      <c r="F26" s="3">
        <v>4.13</v>
      </c>
      <c r="G26" s="3">
        <v>34.700000000000003</v>
      </c>
      <c r="H26" s="3">
        <v>0.6</v>
      </c>
    </row>
    <row r="27" spans="1:8">
      <c r="A27" s="58">
        <v>67</v>
      </c>
      <c r="B27" s="96" t="s">
        <v>106</v>
      </c>
      <c r="C27" s="1">
        <v>154</v>
      </c>
      <c r="D27" s="1">
        <v>2.9</v>
      </c>
      <c r="E27" s="1">
        <v>3.4</v>
      </c>
      <c r="F27" s="1">
        <v>6.2</v>
      </c>
      <c r="G27" s="1">
        <v>63</v>
      </c>
      <c r="H27" s="1">
        <v>11</v>
      </c>
    </row>
    <row r="28" spans="1:8">
      <c r="A28" s="59"/>
      <c r="B28" s="95"/>
      <c r="C28" s="1">
        <v>205</v>
      </c>
      <c r="D28" s="1">
        <v>3.9</v>
      </c>
      <c r="E28" s="1">
        <v>4.5</v>
      </c>
      <c r="F28" s="1">
        <v>8.3000000000000007</v>
      </c>
      <c r="G28" s="1">
        <v>81</v>
      </c>
      <c r="H28" s="1">
        <v>14.7</v>
      </c>
    </row>
    <row r="29" spans="1:8">
      <c r="A29" s="58">
        <v>290</v>
      </c>
      <c r="B29" s="56" t="s">
        <v>132</v>
      </c>
      <c r="C29" s="1">
        <v>65</v>
      </c>
      <c r="D29" s="1">
        <v>14.5</v>
      </c>
      <c r="E29" s="1">
        <v>5.7</v>
      </c>
      <c r="F29" s="1">
        <v>0.69</v>
      </c>
      <c r="G29" s="1">
        <v>112</v>
      </c>
      <c r="H29" s="1">
        <v>0.12</v>
      </c>
    </row>
    <row r="30" spans="1:8">
      <c r="A30" s="59"/>
      <c r="B30" s="57"/>
      <c r="C30" s="1">
        <v>85</v>
      </c>
      <c r="D30" s="1">
        <v>18.8</v>
      </c>
      <c r="E30" s="1">
        <v>6.2</v>
      </c>
      <c r="F30" s="1">
        <v>0.88</v>
      </c>
      <c r="G30" s="1">
        <v>134</v>
      </c>
      <c r="H30" s="1">
        <v>0.16</v>
      </c>
    </row>
    <row r="31" spans="1:8">
      <c r="A31" s="54">
        <v>205</v>
      </c>
      <c r="B31" s="55" t="s">
        <v>133</v>
      </c>
      <c r="C31" s="1">
        <v>115</v>
      </c>
      <c r="D31" s="1">
        <v>4.2</v>
      </c>
      <c r="E31" s="1">
        <v>3.2</v>
      </c>
      <c r="F31" s="1">
        <v>20.100000000000001</v>
      </c>
      <c r="G31" s="1">
        <v>138</v>
      </c>
      <c r="H31" s="1">
        <v>0</v>
      </c>
    </row>
    <row r="32" spans="1:8">
      <c r="A32" s="54"/>
      <c r="B32" s="55"/>
      <c r="C32" s="1">
        <v>115</v>
      </c>
      <c r="D32" s="1">
        <v>4.9000000000000004</v>
      </c>
      <c r="E32" s="1">
        <v>3.8</v>
      </c>
      <c r="F32" s="1">
        <v>23.6</v>
      </c>
      <c r="G32" s="1">
        <v>163</v>
      </c>
      <c r="H32" s="1">
        <v>0</v>
      </c>
    </row>
    <row r="33" spans="1:9" ht="2.25" customHeight="1">
      <c r="A33" s="58"/>
      <c r="B33" s="56"/>
      <c r="C33" s="1"/>
      <c r="D33" s="1"/>
      <c r="E33" s="1"/>
      <c r="F33" s="1"/>
      <c r="G33" s="1"/>
      <c r="H33" s="1"/>
      <c r="I33" s="42"/>
    </row>
    <row r="34" spans="1:9" hidden="1">
      <c r="A34" s="59"/>
      <c r="B34" s="95"/>
      <c r="C34" s="1"/>
      <c r="D34" s="1"/>
      <c r="E34" s="1"/>
      <c r="F34" s="1"/>
      <c r="G34" s="1"/>
      <c r="H34" s="1"/>
    </row>
    <row r="35" spans="1:9">
      <c r="A35" s="58">
        <v>375</v>
      </c>
      <c r="B35" s="56" t="s">
        <v>93</v>
      </c>
      <c r="C35" s="1">
        <v>150</v>
      </c>
      <c r="D35" s="1">
        <v>0.23</v>
      </c>
      <c r="E35" s="1">
        <v>0.09</v>
      </c>
      <c r="F35" s="1">
        <v>16.600000000000001</v>
      </c>
      <c r="G35" s="1">
        <v>68.099999999999994</v>
      </c>
      <c r="H35" s="1">
        <v>19.350000000000001</v>
      </c>
    </row>
    <row r="36" spans="1:9">
      <c r="A36" s="59"/>
      <c r="B36" s="57"/>
      <c r="C36" s="1">
        <v>180</v>
      </c>
      <c r="D36" s="1">
        <v>0.27</v>
      </c>
      <c r="E36" s="1">
        <v>0.11</v>
      </c>
      <c r="F36" s="1">
        <v>19.940000000000001</v>
      </c>
      <c r="G36" s="1">
        <v>81.72</v>
      </c>
      <c r="H36" s="1">
        <v>23.22</v>
      </c>
    </row>
    <row r="37" spans="1:9">
      <c r="A37" s="58">
        <v>2</v>
      </c>
      <c r="B37" s="96" t="s">
        <v>16</v>
      </c>
      <c r="C37" s="1">
        <v>30</v>
      </c>
      <c r="D37" s="1">
        <v>2</v>
      </c>
      <c r="E37" s="1">
        <v>0.4</v>
      </c>
      <c r="F37" s="1">
        <v>10</v>
      </c>
      <c r="G37" s="1">
        <v>51</v>
      </c>
      <c r="H37" s="1">
        <v>0</v>
      </c>
    </row>
    <row r="38" spans="1:9">
      <c r="A38" s="59"/>
      <c r="B38" s="95"/>
      <c r="C38" s="1">
        <v>40</v>
      </c>
      <c r="D38" s="1">
        <v>2.6</v>
      </c>
      <c r="E38" s="1">
        <v>0.5</v>
      </c>
      <c r="F38" s="1">
        <v>13.4</v>
      </c>
      <c r="G38" s="1">
        <v>68</v>
      </c>
      <c r="H38" s="1">
        <v>0</v>
      </c>
    </row>
    <row r="39" spans="1:9">
      <c r="A39" s="32"/>
      <c r="B39" s="86" t="s">
        <v>12</v>
      </c>
      <c r="C39" s="24">
        <f>C25+C27+C29+C33+C35+C37</f>
        <v>429</v>
      </c>
      <c r="D39" s="24">
        <f t="shared" ref="D39:H39" si="2">SUM(D25,D27,D29,D33,D35,D37,)</f>
        <v>20.12</v>
      </c>
      <c r="E39" s="24">
        <f t="shared" si="2"/>
        <v>10.49</v>
      </c>
      <c r="F39" s="24">
        <f t="shared" si="2"/>
        <v>35.99</v>
      </c>
      <c r="G39" s="24">
        <f t="shared" si="2"/>
        <v>314.60000000000002</v>
      </c>
      <c r="H39" s="24">
        <f t="shared" si="2"/>
        <v>30.87</v>
      </c>
    </row>
    <row r="40" spans="1:9">
      <c r="A40" s="23"/>
      <c r="B40" s="87"/>
      <c r="C40" s="24">
        <f>C26+C28+C30+C34+C36+C38</f>
        <v>560</v>
      </c>
      <c r="D40" s="24">
        <f t="shared" ref="D40:H40" si="3">D26+D28+D30+D34+D36+D38</f>
        <v>26.39</v>
      </c>
      <c r="E40" s="24">
        <f t="shared" si="3"/>
        <v>12.809999999999999</v>
      </c>
      <c r="F40" s="24">
        <f t="shared" si="3"/>
        <v>46.65</v>
      </c>
      <c r="G40" s="24">
        <f t="shared" si="3"/>
        <v>399.41999999999996</v>
      </c>
      <c r="H40" s="24">
        <f t="shared" si="3"/>
        <v>38.68</v>
      </c>
    </row>
    <row r="41" spans="1:9">
      <c r="A41" s="25"/>
      <c r="B41" s="79" t="s">
        <v>17</v>
      </c>
      <c r="C41" s="80"/>
      <c r="D41" s="80"/>
      <c r="E41" s="80"/>
      <c r="F41" s="80"/>
      <c r="G41" s="80"/>
      <c r="H41" s="81"/>
    </row>
    <row r="42" spans="1:9">
      <c r="A42" s="102">
        <v>447</v>
      </c>
      <c r="B42" s="75" t="s">
        <v>110</v>
      </c>
      <c r="C42" s="31">
        <v>115</v>
      </c>
      <c r="D42" s="31">
        <v>5.0999999999999996</v>
      </c>
      <c r="E42" s="31">
        <v>4.8</v>
      </c>
      <c r="F42" s="31">
        <v>39.299999999999997</v>
      </c>
      <c r="G42" s="31">
        <v>224</v>
      </c>
      <c r="H42" s="31">
        <v>0</v>
      </c>
    </row>
    <row r="43" spans="1:9">
      <c r="A43" s="103"/>
      <c r="B43" s="76"/>
      <c r="C43" s="26">
        <v>115</v>
      </c>
      <c r="D43" s="26">
        <v>5.0999999999999996</v>
      </c>
      <c r="E43" s="26">
        <v>4.8</v>
      </c>
      <c r="F43" s="26">
        <v>39.299999999999997</v>
      </c>
      <c r="G43" s="26">
        <v>224</v>
      </c>
      <c r="H43" s="26">
        <v>0</v>
      </c>
    </row>
    <row r="44" spans="1:9">
      <c r="A44" s="102">
        <v>393</v>
      </c>
      <c r="B44" s="69" t="s">
        <v>111</v>
      </c>
      <c r="C44" s="26">
        <v>150</v>
      </c>
      <c r="D44" s="26">
        <v>7.0000000000000007E-2</v>
      </c>
      <c r="E44" s="26">
        <v>0.01</v>
      </c>
      <c r="F44" s="26">
        <v>7.1</v>
      </c>
      <c r="G44" s="26">
        <v>29</v>
      </c>
      <c r="H44" s="26">
        <v>1.42</v>
      </c>
    </row>
    <row r="45" spans="1:9">
      <c r="A45" s="103"/>
      <c r="B45" s="70"/>
      <c r="C45" s="26">
        <v>180</v>
      </c>
      <c r="D45" s="26">
        <v>0.12</v>
      </c>
      <c r="E45" s="26">
        <v>0.01</v>
      </c>
      <c r="F45" s="26">
        <v>10.199999999999999</v>
      </c>
      <c r="G45" s="26">
        <v>41</v>
      </c>
      <c r="H45" s="26">
        <v>2.83</v>
      </c>
    </row>
    <row r="46" spans="1:9">
      <c r="A46" s="23"/>
      <c r="B46" s="86" t="s">
        <v>12</v>
      </c>
      <c r="C46" s="24">
        <f>C42+C44</f>
        <v>265</v>
      </c>
      <c r="D46" s="24">
        <f t="shared" ref="D46:H47" si="4">SUM(D42,D44)</f>
        <v>5.17</v>
      </c>
      <c r="E46" s="24">
        <f t="shared" si="4"/>
        <v>4.8099999999999996</v>
      </c>
      <c r="F46" s="24">
        <f t="shared" si="4"/>
        <v>46.4</v>
      </c>
      <c r="G46" s="24">
        <f t="shared" si="4"/>
        <v>253</v>
      </c>
      <c r="H46" s="24">
        <f t="shared" si="4"/>
        <v>1.42</v>
      </c>
    </row>
    <row r="47" spans="1:9">
      <c r="A47" s="23"/>
      <c r="B47" s="87"/>
      <c r="C47" s="24">
        <f>C43+C45</f>
        <v>295</v>
      </c>
      <c r="D47" s="24">
        <f t="shared" si="4"/>
        <v>5.22</v>
      </c>
      <c r="E47" s="24">
        <f t="shared" si="4"/>
        <v>4.8099999999999996</v>
      </c>
      <c r="F47" s="24">
        <f t="shared" si="4"/>
        <v>49.5</v>
      </c>
      <c r="G47" s="24">
        <f t="shared" si="4"/>
        <v>265</v>
      </c>
      <c r="H47" s="24">
        <f t="shared" si="4"/>
        <v>2.83</v>
      </c>
    </row>
    <row r="48" spans="1:9">
      <c r="A48" s="23"/>
      <c r="B48" s="86" t="s">
        <v>18</v>
      </c>
      <c r="C48" s="24">
        <f t="shared" ref="C48:H49" si="5">SUM(C17,C22,C39,C46)</f>
        <v>1213</v>
      </c>
      <c r="D48" s="24">
        <f t="shared" si="5"/>
        <v>38.090000000000003</v>
      </c>
      <c r="E48" s="24">
        <f t="shared" si="5"/>
        <v>32.900000000000006</v>
      </c>
      <c r="F48" s="24">
        <f t="shared" si="5"/>
        <v>163.29</v>
      </c>
      <c r="G48" s="24">
        <f t="shared" si="5"/>
        <v>1091</v>
      </c>
      <c r="H48" s="24">
        <f t="shared" si="5"/>
        <v>35.71</v>
      </c>
    </row>
    <row r="49" spans="1:9">
      <c r="A49" s="23"/>
      <c r="B49" s="87"/>
      <c r="C49" s="24">
        <f t="shared" si="5"/>
        <v>1415</v>
      </c>
      <c r="D49" s="24">
        <f t="shared" si="5"/>
        <v>46.61</v>
      </c>
      <c r="E49" s="24">
        <f t="shared" si="5"/>
        <v>39.32</v>
      </c>
      <c r="F49" s="24">
        <f t="shared" si="5"/>
        <v>191.35</v>
      </c>
      <c r="G49" s="24">
        <f t="shared" si="5"/>
        <v>1290.02</v>
      </c>
      <c r="H49" s="24">
        <f t="shared" si="5"/>
        <v>45.019999999999996</v>
      </c>
    </row>
    <row r="50" spans="1:9">
      <c r="A50" s="10"/>
      <c r="B50" s="11"/>
      <c r="C50" s="11"/>
      <c r="D50" s="11"/>
      <c r="E50" s="11"/>
      <c r="F50" s="11"/>
      <c r="G50" s="11"/>
      <c r="H50" s="12"/>
      <c r="I50" s="12"/>
    </row>
    <row r="51" spans="1:9">
      <c r="A51" s="92" t="s">
        <v>19</v>
      </c>
      <c r="B51" s="28"/>
      <c r="C51" s="93" t="s">
        <v>1</v>
      </c>
      <c r="D51" s="94" t="s">
        <v>2</v>
      </c>
      <c r="E51" s="94"/>
      <c r="F51" s="94"/>
      <c r="G51" s="94" t="s">
        <v>3</v>
      </c>
      <c r="H51" s="94" t="s">
        <v>4</v>
      </c>
    </row>
    <row r="52" spans="1:9">
      <c r="A52" s="92"/>
      <c r="B52" s="29" t="s">
        <v>20</v>
      </c>
      <c r="C52" s="93"/>
      <c r="D52" s="29" t="s">
        <v>6</v>
      </c>
      <c r="E52" s="29" t="s">
        <v>7</v>
      </c>
      <c r="F52" s="29" t="s">
        <v>8</v>
      </c>
      <c r="G52" s="94"/>
      <c r="H52" s="94"/>
    </row>
    <row r="53" spans="1:9">
      <c r="A53" s="30" t="s">
        <v>9</v>
      </c>
      <c r="B53" s="97" t="s">
        <v>10</v>
      </c>
      <c r="C53" s="97"/>
      <c r="D53" s="97"/>
      <c r="E53" s="97"/>
      <c r="F53" s="97"/>
      <c r="G53" s="97"/>
      <c r="H53" s="98"/>
    </row>
    <row r="54" spans="1:9">
      <c r="A54" s="125">
        <v>175</v>
      </c>
      <c r="B54" s="69" t="s">
        <v>84</v>
      </c>
      <c r="C54" s="47">
        <v>154</v>
      </c>
      <c r="D54" s="38">
        <v>4.7</v>
      </c>
      <c r="E54" s="38">
        <v>8</v>
      </c>
      <c r="F54" s="38">
        <v>19.7</v>
      </c>
      <c r="G54" s="38">
        <v>167.5</v>
      </c>
      <c r="H54" s="38">
        <v>0.1</v>
      </c>
    </row>
    <row r="55" spans="1:9">
      <c r="A55" s="126"/>
      <c r="B55" s="70"/>
      <c r="C55" s="26">
        <v>185</v>
      </c>
      <c r="D55" s="26">
        <v>5.6</v>
      </c>
      <c r="E55" s="26">
        <v>9.6</v>
      </c>
      <c r="F55" s="26">
        <v>23.6</v>
      </c>
      <c r="G55" s="26">
        <v>201</v>
      </c>
      <c r="H55" s="26">
        <f>+H57+H59+H61</f>
        <v>1.49</v>
      </c>
    </row>
    <row r="56" spans="1:9">
      <c r="A56" s="102">
        <v>3</v>
      </c>
      <c r="B56" s="69" t="s">
        <v>85</v>
      </c>
      <c r="C56" s="46">
        <v>40</v>
      </c>
      <c r="D56" s="26">
        <v>4.5999999999999996</v>
      </c>
      <c r="E56" s="26">
        <v>3.4</v>
      </c>
      <c r="F56" s="26">
        <v>14.2</v>
      </c>
      <c r="G56" s="26">
        <v>106</v>
      </c>
      <c r="H56" s="26">
        <v>7.0000000000000007E-2</v>
      </c>
    </row>
    <row r="57" spans="1:9">
      <c r="A57" s="112"/>
      <c r="B57" s="70"/>
      <c r="C57" s="46">
        <v>55</v>
      </c>
      <c r="D57" s="26">
        <v>6.1</v>
      </c>
      <c r="E57" s="26">
        <v>5.0999999999999996</v>
      </c>
      <c r="F57" s="26">
        <v>19.100000000000001</v>
      </c>
      <c r="G57" s="26">
        <v>152</v>
      </c>
      <c r="H57" s="26">
        <v>0.09</v>
      </c>
    </row>
    <row r="58" spans="1:9" ht="13.5" customHeight="1">
      <c r="A58" s="102"/>
      <c r="B58" s="69"/>
      <c r="C58" s="26"/>
      <c r="D58" s="26"/>
      <c r="E58" s="26"/>
      <c r="F58" s="26"/>
      <c r="G58" s="26"/>
      <c r="H58" s="26"/>
    </row>
    <row r="59" spans="1:9" hidden="1">
      <c r="A59" s="112"/>
      <c r="B59" s="70"/>
      <c r="C59" s="26"/>
      <c r="D59" s="26"/>
      <c r="E59" s="26"/>
      <c r="F59" s="26"/>
      <c r="G59" s="26"/>
      <c r="H59" s="26"/>
    </row>
    <row r="60" spans="1:9">
      <c r="A60" s="111">
        <v>397</v>
      </c>
      <c r="B60" s="69" t="s">
        <v>22</v>
      </c>
      <c r="C60" s="26">
        <v>150</v>
      </c>
      <c r="D60" s="26">
        <v>3.2</v>
      </c>
      <c r="E60" s="26">
        <v>2.7</v>
      </c>
      <c r="F60" s="26">
        <v>12.9</v>
      </c>
      <c r="G60" s="26">
        <v>89</v>
      </c>
      <c r="H60" s="26">
        <v>1.2</v>
      </c>
    </row>
    <row r="61" spans="1:9">
      <c r="A61" s="112"/>
      <c r="B61" s="70"/>
      <c r="C61" s="26">
        <v>180</v>
      </c>
      <c r="D61" s="26">
        <v>3.7</v>
      </c>
      <c r="E61" s="26">
        <v>3.5</v>
      </c>
      <c r="F61" s="26">
        <v>15.8</v>
      </c>
      <c r="G61" s="26">
        <v>107</v>
      </c>
      <c r="H61" s="26">
        <v>1.4</v>
      </c>
    </row>
    <row r="62" spans="1:9">
      <c r="A62" s="32"/>
      <c r="B62" s="86" t="s">
        <v>12</v>
      </c>
      <c r="C62" s="45">
        <f>(C54+C56+C58+C60)</f>
        <v>344</v>
      </c>
      <c r="D62" s="24">
        <f t="shared" ref="D62:H63" si="6">D54+D56+D58+D60</f>
        <v>12.5</v>
      </c>
      <c r="E62" s="24">
        <f t="shared" si="6"/>
        <v>14.100000000000001</v>
      </c>
      <c r="F62" s="24">
        <f t="shared" si="6"/>
        <v>46.8</v>
      </c>
      <c r="G62" s="24">
        <f t="shared" si="6"/>
        <v>362.5</v>
      </c>
      <c r="H62" s="24">
        <f t="shared" si="6"/>
        <v>1.3699999999999999</v>
      </c>
    </row>
    <row r="63" spans="1:9">
      <c r="A63" s="23"/>
      <c r="B63" s="87"/>
      <c r="C63" s="34">
        <f>C55+C57+C59+C61</f>
        <v>420</v>
      </c>
      <c r="D63" s="24">
        <f t="shared" si="6"/>
        <v>15.399999999999999</v>
      </c>
      <c r="E63" s="24">
        <f t="shared" si="6"/>
        <v>18.2</v>
      </c>
      <c r="F63" s="24">
        <f t="shared" si="6"/>
        <v>58.5</v>
      </c>
      <c r="G63" s="24">
        <f t="shared" si="6"/>
        <v>460</v>
      </c>
      <c r="H63" s="24">
        <f t="shared" si="6"/>
        <v>2.98</v>
      </c>
    </row>
    <row r="64" spans="1:9">
      <c r="A64" s="25"/>
      <c r="B64" s="80" t="s">
        <v>13</v>
      </c>
      <c r="C64" s="80"/>
      <c r="D64" s="80"/>
      <c r="E64" s="80"/>
      <c r="F64" s="80"/>
      <c r="G64" s="80"/>
      <c r="H64" s="81"/>
    </row>
    <row r="65" spans="1:8">
      <c r="A65" s="69">
        <v>401</v>
      </c>
      <c r="B65" s="69" t="s">
        <v>65</v>
      </c>
      <c r="C65" s="39">
        <v>150</v>
      </c>
      <c r="D65" s="39">
        <v>4.3499999999999996</v>
      </c>
      <c r="E65" s="39">
        <v>3.75</v>
      </c>
      <c r="F65" s="39">
        <v>6</v>
      </c>
      <c r="G65" s="39">
        <v>75</v>
      </c>
      <c r="H65" s="39">
        <v>1.05</v>
      </c>
    </row>
    <row r="66" spans="1:8">
      <c r="A66" s="82"/>
      <c r="B66" s="70"/>
      <c r="C66" s="39">
        <v>150</v>
      </c>
      <c r="D66" s="39">
        <v>4.3499999999999996</v>
      </c>
      <c r="E66" s="39">
        <v>3.75</v>
      </c>
      <c r="F66" s="39">
        <v>6</v>
      </c>
      <c r="G66" s="39">
        <v>75</v>
      </c>
      <c r="H66" s="39">
        <v>1.05</v>
      </c>
    </row>
    <row r="67" spans="1:8">
      <c r="A67" s="32"/>
      <c r="B67" s="86" t="s">
        <v>12</v>
      </c>
      <c r="C67" s="24">
        <f t="shared" ref="C67:H68" si="7">SUM(C65)</f>
        <v>150</v>
      </c>
      <c r="D67" s="24">
        <f t="shared" si="7"/>
        <v>4.3499999999999996</v>
      </c>
      <c r="E67" s="24">
        <f t="shared" si="7"/>
        <v>3.75</v>
      </c>
      <c r="F67" s="24">
        <f t="shared" si="7"/>
        <v>6</v>
      </c>
      <c r="G67" s="24">
        <f t="shared" si="7"/>
        <v>75</v>
      </c>
      <c r="H67" s="24">
        <f t="shared" si="7"/>
        <v>1.05</v>
      </c>
    </row>
    <row r="68" spans="1:8">
      <c r="A68" s="23"/>
      <c r="B68" s="87"/>
      <c r="C68" s="24">
        <f t="shared" si="7"/>
        <v>150</v>
      </c>
      <c r="D68" s="24">
        <v>4.3499999999999996</v>
      </c>
      <c r="E68" s="24">
        <v>3.75</v>
      </c>
      <c r="F68" s="24">
        <f t="shared" si="7"/>
        <v>6</v>
      </c>
      <c r="G68" s="24">
        <f t="shared" si="7"/>
        <v>75</v>
      </c>
      <c r="H68" s="24">
        <f t="shared" si="7"/>
        <v>1.05</v>
      </c>
    </row>
    <row r="69" spans="1:8">
      <c r="A69" s="25"/>
      <c r="B69" s="79" t="s">
        <v>14</v>
      </c>
      <c r="C69" s="80"/>
      <c r="D69" s="80"/>
      <c r="E69" s="80"/>
      <c r="F69" s="80"/>
      <c r="G69" s="80"/>
      <c r="H69" s="81"/>
    </row>
    <row r="70" spans="1:8">
      <c r="A70" s="127">
        <v>10</v>
      </c>
      <c r="B70" s="56" t="s">
        <v>95</v>
      </c>
      <c r="C70" s="4">
        <v>30</v>
      </c>
      <c r="D70" s="4">
        <v>0.9</v>
      </c>
      <c r="E70" s="4">
        <v>0.06</v>
      </c>
      <c r="F70" s="4">
        <v>1.95</v>
      </c>
      <c r="G70" s="4">
        <v>12</v>
      </c>
      <c r="H70" s="4">
        <v>3</v>
      </c>
    </row>
    <row r="71" spans="1:8">
      <c r="A71" s="110"/>
      <c r="B71" s="57"/>
      <c r="C71" s="7">
        <v>50</v>
      </c>
      <c r="D71" s="7">
        <v>1.5</v>
      </c>
      <c r="E71" s="7">
        <v>1</v>
      </c>
      <c r="F71" s="7">
        <v>3.25</v>
      </c>
      <c r="G71" s="7">
        <v>20</v>
      </c>
      <c r="H71" s="7">
        <v>5</v>
      </c>
    </row>
    <row r="72" spans="1:8">
      <c r="A72" s="58">
        <v>82</v>
      </c>
      <c r="B72" s="56" t="s">
        <v>113</v>
      </c>
      <c r="C72" s="1">
        <v>150</v>
      </c>
      <c r="D72" s="1">
        <v>2</v>
      </c>
      <c r="E72" s="1">
        <v>2</v>
      </c>
      <c r="F72" s="1">
        <v>11</v>
      </c>
      <c r="G72" s="1">
        <v>63</v>
      </c>
      <c r="H72" s="1">
        <v>5</v>
      </c>
    </row>
    <row r="73" spans="1:8">
      <c r="A73" s="59"/>
      <c r="B73" s="95"/>
      <c r="C73" s="1">
        <v>200</v>
      </c>
      <c r="D73" s="1">
        <v>2.15</v>
      </c>
      <c r="E73" s="1">
        <v>2.27</v>
      </c>
      <c r="F73" s="1">
        <v>13.7</v>
      </c>
      <c r="G73" s="1">
        <v>84</v>
      </c>
      <c r="H73" s="1">
        <v>6.6</v>
      </c>
    </row>
    <row r="74" spans="1:8">
      <c r="A74" s="58">
        <v>344</v>
      </c>
      <c r="B74" s="56" t="s">
        <v>32</v>
      </c>
      <c r="C74" s="1">
        <v>153</v>
      </c>
      <c r="D74" s="1">
        <v>14.8</v>
      </c>
      <c r="E74" s="1">
        <v>19.600000000000001</v>
      </c>
      <c r="F74" s="1">
        <v>17.5</v>
      </c>
      <c r="G74" s="1">
        <v>236</v>
      </c>
      <c r="H74" s="1">
        <v>8.6999999999999993</v>
      </c>
    </row>
    <row r="75" spans="1:8">
      <c r="A75" s="59"/>
      <c r="B75" s="57"/>
      <c r="C75" s="1">
        <v>185</v>
      </c>
      <c r="D75" s="1">
        <v>17.5</v>
      </c>
      <c r="E75" s="1">
        <v>23.5</v>
      </c>
      <c r="F75" s="1">
        <v>21</v>
      </c>
      <c r="G75" s="1">
        <v>285</v>
      </c>
      <c r="H75" s="1">
        <v>10.4</v>
      </c>
    </row>
    <row r="76" spans="1:8" ht="12" customHeight="1">
      <c r="A76" s="58"/>
      <c r="B76" s="56"/>
      <c r="C76" s="1"/>
      <c r="D76" s="1"/>
      <c r="E76" s="1"/>
      <c r="F76" s="1"/>
      <c r="G76" s="1"/>
      <c r="H76" s="1"/>
    </row>
    <row r="77" spans="1:8" hidden="1">
      <c r="A77" s="59"/>
      <c r="B77" s="57"/>
      <c r="C77" s="1"/>
      <c r="D77" s="1"/>
      <c r="E77" s="1"/>
      <c r="F77" s="1"/>
      <c r="G77" s="1"/>
      <c r="H77" s="1"/>
    </row>
    <row r="78" spans="1:8">
      <c r="A78" s="58">
        <v>376</v>
      </c>
      <c r="B78" s="56" t="s">
        <v>86</v>
      </c>
      <c r="C78" s="1">
        <v>150</v>
      </c>
      <c r="D78" s="1">
        <v>0.45</v>
      </c>
      <c r="E78" s="1">
        <v>0</v>
      </c>
      <c r="F78" s="1">
        <v>23.5</v>
      </c>
      <c r="G78" s="1">
        <v>93</v>
      </c>
      <c r="H78" s="1">
        <v>2.7</v>
      </c>
    </row>
    <row r="79" spans="1:8">
      <c r="A79" s="59"/>
      <c r="B79" s="57"/>
      <c r="C79" s="1">
        <v>180</v>
      </c>
      <c r="D79" s="1">
        <v>0.54</v>
      </c>
      <c r="E79" s="1">
        <v>0</v>
      </c>
      <c r="F79" s="1">
        <v>28.2</v>
      </c>
      <c r="G79" s="1">
        <v>105</v>
      </c>
      <c r="H79" s="1">
        <v>3.2</v>
      </c>
    </row>
    <row r="80" spans="1:8">
      <c r="A80" s="58">
        <v>2</v>
      </c>
      <c r="B80" s="56" t="s">
        <v>16</v>
      </c>
      <c r="C80" s="1">
        <v>30</v>
      </c>
      <c r="D80" s="1">
        <v>2</v>
      </c>
      <c r="E80" s="1">
        <v>0.4</v>
      </c>
      <c r="F80" s="1">
        <v>10</v>
      </c>
      <c r="G80" s="1">
        <v>51</v>
      </c>
      <c r="H80" s="1">
        <v>0</v>
      </c>
    </row>
    <row r="81" spans="1:8">
      <c r="A81" s="59"/>
      <c r="B81" s="57"/>
      <c r="C81" s="1">
        <v>40</v>
      </c>
      <c r="D81" s="1">
        <v>2.6</v>
      </c>
      <c r="E81" s="1">
        <v>0.5</v>
      </c>
      <c r="F81" s="1">
        <v>13.4</v>
      </c>
      <c r="G81" s="1">
        <v>68</v>
      </c>
      <c r="H81" s="1">
        <v>0</v>
      </c>
    </row>
    <row r="82" spans="1:8">
      <c r="A82" s="32"/>
      <c r="B82" s="86" t="s">
        <v>12</v>
      </c>
      <c r="C82" s="24">
        <f>C70+C72+C74+C76+C78+C80</f>
        <v>513</v>
      </c>
      <c r="D82" s="24">
        <f t="shared" ref="D82:H83" si="8">SUM(D70,D72,D74,D76,D78,D80,)</f>
        <v>20.149999999999999</v>
      </c>
      <c r="E82" s="24">
        <f t="shared" si="8"/>
        <v>22.06</v>
      </c>
      <c r="F82" s="24">
        <f t="shared" si="8"/>
        <v>63.95</v>
      </c>
      <c r="G82" s="24">
        <f t="shared" si="8"/>
        <v>455</v>
      </c>
      <c r="H82" s="24">
        <f t="shared" si="8"/>
        <v>19.399999999999999</v>
      </c>
    </row>
    <row r="83" spans="1:8">
      <c r="A83" s="23"/>
      <c r="B83" s="87"/>
      <c r="C83" s="24">
        <f>C71+C73+C75+C77+C79+C81</f>
        <v>655</v>
      </c>
      <c r="D83" s="24">
        <f t="shared" si="8"/>
        <v>24.29</v>
      </c>
      <c r="E83" s="24">
        <f t="shared" si="8"/>
        <v>27.27</v>
      </c>
      <c r="F83" s="24">
        <f t="shared" si="8"/>
        <v>79.550000000000011</v>
      </c>
      <c r="G83" s="24">
        <f t="shared" si="8"/>
        <v>562</v>
      </c>
      <c r="H83" s="24">
        <f t="shared" si="8"/>
        <v>25.2</v>
      </c>
    </row>
    <row r="84" spans="1:8">
      <c r="A84" s="25"/>
      <c r="B84" s="79" t="s">
        <v>17</v>
      </c>
      <c r="C84" s="80"/>
      <c r="D84" s="80"/>
      <c r="E84" s="80"/>
      <c r="F84" s="80"/>
      <c r="G84" s="80"/>
      <c r="H84" s="81"/>
    </row>
    <row r="85" spans="1:8" ht="14.25" customHeight="1">
      <c r="A85" s="69">
        <v>368</v>
      </c>
      <c r="B85" s="69" t="s">
        <v>63</v>
      </c>
      <c r="C85" s="31">
        <v>150</v>
      </c>
      <c r="D85" s="31">
        <v>0.6</v>
      </c>
      <c r="E85" s="31">
        <v>0.5</v>
      </c>
      <c r="F85" s="31">
        <v>15.5</v>
      </c>
      <c r="G85" s="31">
        <v>69</v>
      </c>
      <c r="H85" s="31">
        <v>15</v>
      </c>
    </row>
    <row r="86" spans="1:8" ht="14.25" customHeight="1">
      <c r="A86" s="124"/>
      <c r="B86" s="124"/>
      <c r="C86" s="31">
        <v>150</v>
      </c>
      <c r="D86" s="31">
        <v>0.6</v>
      </c>
      <c r="E86" s="31">
        <v>0.5</v>
      </c>
      <c r="F86" s="31">
        <v>15.5</v>
      </c>
      <c r="G86" s="31">
        <v>69</v>
      </c>
      <c r="H86" s="31">
        <v>15</v>
      </c>
    </row>
    <row r="87" spans="1:8" ht="2.25" hidden="1" customHeight="1">
      <c r="A87" s="82"/>
      <c r="B87" s="70"/>
      <c r="C87" s="26"/>
      <c r="D87" s="26"/>
      <c r="E87" s="26">
        <v>0</v>
      </c>
      <c r="F87" s="26">
        <v>15</v>
      </c>
      <c r="G87" s="26"/>
      <c r="H87" s="26"/>
    </row>
    <row r="88" spans="1:8">
      <c r="A88" s="111">
        <v>237</v>
      </c>
      <c r="B88" s="69" t="s">
        <v>51</v>
      </c>
      <c r="C88" s="26">
        <v>55</v>
      </c>
      <c r="D88" s="26">
        <v>8.3000000000000007</v>
      </c>
      <c r="E88" s="26">
        <v>6</v>
      </c>
      <c r="F88" s="26">
        <v>18.100000000000001</v>
      </c>
      <c r="G88" s="26">
        <v>123.5</v>
      </c>
      <c r="H88" s="26">
        <v>0.2</v>
      </c>
    </row>
    <row r="89" spans="1:8">
      <c r="A89" s="112"/>
      <c r="B89" s="70"/>
      <c r="C89" s="26">
        <v>65</v>
      </c>
      <c r="D89" s="26">
        <v>10.5</v>
      </c>
      <c r="E89" s="26">
        <v>7.3</v>
      </c>
      <c r="F89" s="26">
        <v>10.3</v>
      </c>
      <c r="G89" s="26">
        <v>148</v>
      </c>
      <c r="H89" s="26">
        <v>0.2</v>
      </c>
    </row>
    <row r="90" spans="1:8">
      <c r="A90" s="102">
        <v>392</v>
      </c>
      <c r="B90" s="69" t="s">
        <v>83</v>
      </c>
      <c r="C90" s="26">
        <v>150</v>
      </c>
      <c r="D90" s="26">
        <v>0.15</v>
      </c>
      <c r="E90" s="26">
        <v>0</v>
      </c>
      <c r="F90" s="26">
        <v>11.2</v>
      </c>
      <c r="G90" s="26">
        <v>43.5</v>
      </c>
      <c r="H90" s="26">
        <v>0</v>
      </c>
    </row>
    <row r="91" spans="1:8">
      <c r="A91" s="112"/>
      <c r="B91" s="70"/>
      <c r="C91" s="26">
        <v>180</v>
      </c>
      <c r="D91" s="26">
        <v>0.18</v>
      </c>
      <c r="E91" s="26">
        <v>0</v>
      </c>
      <c r="F91" s="26">
        <v>13.4</v>
      </c>
      <c r="G91" s="26">
        <v>52.2</v>
      </c>
      <c r="H91" s="26">
        <v>0</v>
      </c>
    </row>
    <row r="92" spans="1:8">
      <c r="A92" s="67"/>
      <c r="B92" s="86" t="s">
        <v>12</v>
      </c>
      <c r="C92" s="24">
        <f>SUM(C88,C90)</f>
        <v>205</v>
      </c>
      <c r="D92" s="24">
        <f t="shared" ref="D92:H92" si="9">SUM(D88,D90)</f>
        <v>8.4500000000000011</v>
      </c>
      <c r="E92" s="24">
        <f t="shared" si="9"/>
        <v>6</v>
      </c>
      <c r="F92" s="24">
        <f t="shared" si="9"/>
        <v>29.3</v>
      </c>
      <c r="G92" s="24">
        <f t="shared" si="9"/>
        <v>167</v>
      </c>
      <c r="H92" s="24">
        <f t="shared" si="9"/>
        <v>0.2</v>
      </c>
    </row>
    <row r="93" spans="1:8">
      <c r="A93" s="68"/>
      <c r="B93" s="87"/>
      <c r="C93" s="24">
        <f>SUM(C89,C91)</f>
        <v>245</v>
      </c>
      <c r="D93" s="24">
        <f t="shared" ref="D93:H93" si="10">SUM(D89,D91)</f>
        <v>10.68</v>
      </c>
      <c r="E93" s="24">
        <f t="shared" si="10"/>
        <v>7.3</v>
      </c>
      <c r="F93" s="24">
        <f t="shared" si="10"/>
        <v>23.700000000000003</v>
      </c>
      <c r="G93" s="24">
        <f t="shared" si="10"/>
        <v>200.2</v>
      </c>
      <c r="H93" s="24">
        <f t="shared" si="10"/>
        <v>0.2</v>
      </c>
    </row>
    <row r="94" spans="1:8">
      <c r="A94" s="23"/>
      <c r="B94" s="86" t="s">
        <v>18</v>
      </c>
      <c r="C94" s="24">
        <f>C62+C67+C82+C92</f>
        <v>1212</v>
      </c>
      <c r="D94" s="24">
        <f>SUM(D62,D67,D82,D92)</f>
        <v>45.45</v>
      </c>
      <c r="E94" s="24">
        <f>SUM(E62,E67,E82,E92)</f>
        <v>45.91</v>
      </c>
      <c r="F94" s="24">
        <f>F62+F67+F82+F92</f>
        <v>146.05000000000001</v>
      </c>
      <c r="G94" s="24">
        <f>SUM(G62,G67,G82,G92)</f>
        <v>1059.5</v>
      </c>
      <c r="H94" s="24">
        <v>48.8</v>
      </c>
    </row>
    <row r="95" spans="1:8">
      <c r="A95" s="23"/>
      <c r="B95" s="87"/>
      <c r="C95" s="24">
        <f>SUM(C63,C68,C83,C93)</f>
        <v>1470</v>
      </c>
      <c r="D95" s="24">
        <f>SUM(D63,D68,D83,D93)</f>
        <v>54.72</v>
      </c>
      <c r="E95" s="24">
        <f>SUM(E63,E68,E83,E93)</f>
        <v>56.519999999999996</v>
      </c>
      <c r="F95" s="24">
        <f>SUM(F63,F68,F83,F93)</f>
        <v>167.75</v>
      </c>
      <c r="G95" s="24">
        <f>SUM(G63,G68,G83,G93)</f>
        <v>1297.2</v>
      </c>
      <c r="H95" s="24">
        <f>SUM(H63,H68,H83,H93)</f>
        <v>29.43</v>
      </c>
    </row>
    <row r="96" spans="1:8">
      <c r="A96" s="33"/>
      <c r="B96" s="33"/>
      <c r="C96" s="33"/>
      <c r="D96" s="33"/>
      <c r="E96" s="33"/>
      <c r="F96" s="33"/>
      <c r="G96" s="33"/>
      <c r="H96" s="33"/>
    </row>
    <row r="97" spans="1:8">
      <c r="A97" s="92" t="s">
        <v>23</v>
      </c>
      <c r="B97" s="28"/>
      <c r="C97" s="93" t="s">
        <v>1</v>
      </c>
      <c r="D97" s="94" t="s">
        <v>2</v>
      </c>
      <c r="E97" s="94"/>
      <c r="F97" s="94"/>
      <c r="G97" s="94" t="s">
        <v>24</v>
      </c>
      <c r="H97" s="94" t="s">
        <v>4</v>
      </c>
    </row>
    <row r="98" spans="1:8">
      <c r="A98" s="92"/>
      <c r="B98" s="29" t="s">
        <v>20</v>
      </c>
      <c r="C98" s="93"/>
      <c r="D98" s="29" t="s">
        <v>6</v>
      </c>
      <c r="E98" s="29" t="s">
        <v>7</v>
      </c>
      <c r="F98" s="29" t="s">
        <v>8</v>
      </c>
      <c r="G98" s="94"/>
      <c r="H98" s="94"/>
    </row>
    <row r="99" spans="1:8">
      <c r="A99" s="30" t="s">
        <v>9</v>
      </c>
      <c r="B99" s="97" t="s">
        <v>10</v>
      </c>
      <c r="C99" s="97"/>
      <c r="D99" s="97"/>
      <c r="E99" s="97"/>
      <c r="F99" s="97"/>
      <c r="G99" s="97"/>
      <c r="H99" s="98"/>
    </row>
    <row r="100" spans="1:8">
      <c r="A100" s="109" t="s">
        <v>87</v>
      </c>
      <c r="B100" s="56" t="s">
        <v>88</v>
      </c>
      <c r="C100" s="5">
        <v>154</v>
      </c>
      <c r="D100" s="5">
        <v>5.7</v>
      </c>
      <c r="E100" s="5">
        <v>7.6</v>
      </c>
      <c r="F100" s="5">
        <v>25.5</v>
      </c>
      <c r="G100" s="5">
        <v>188.5</v>
      </c>
      <c r="H100" s="5">
        <v>0.1</v>
      </c>
    </row>
    <row r="101" spans="1:8">
      <c r="A101" s="110"/>
      <c r="B101" s="57"/>
      <c r="C101" s="7">
        <v>185</v>
      </c>
      <c r="D101" s="7">
        <v>6.8</v>
      </c>
      <c r="E101" s="7">
        <v>9.1</v>
      </c>
      <c r="F101" s="7">
        <v>30.5</v>
      </c>
      <c r="G101" s="7">
        <v>226.2</v>
      </c>
      <c r="H101" s="7">
        <v>0.12</v>
      </c>
    </row>
    <row r="102" spans="1:8">
      <c r="A102" s="58">
        <v>1</v>
      </c>
      <c r="B102" s="56" t="s">
        <v>21</v>
      </c>
      <c r="C102" s="1">
        <v>35</v>
      </c>
      <c r="D102" s="1">
        <v>2.5</v>
      </c>
      <c r="E102" s="1">
        <v>6.6</v>
      </c>
      <c r="F102" s="1">
        <v>12.8</v>
      </c>
      <c r="G102" s="1">
        <v>119</v>
      </c>
      <c r="H102" s="1">
        <v>0.02</v>
      </c>
    </row>
    <row r="103" spans="1:8">
      <c r="A103" s="59"/>
      <c r="B103" s="57"/>
      <c r="C103" s="1">
        <v>45</v>
      </c>
      <c r="D103" s="1">
        <v>2.7</v>
      </c>
      <c r="E103" s="1">
        <v>8.5</v>
      </c>
      <c r="F103" s="1">
        <v>16.5</v>
      </c>
      <c r="G103" s="1">
        <v>153</v>
      </c>
      <c r="H103" s="1">
        <v>0.03</v>
      </c>
    </row>
    <row r="104" spans="1:8">
      <c r="A104" s="58"/>
      <c r="B104" s="56"/>
      <c r="C104" s="1"/>
      <c r="D104" s="1"/>
      <c r="E104" s="1"/>
      <c r="F104" s="1"/>
      <c r="G104" s="1"/>
      <c r="H104" s="1"/>
    </row>
    <row r="105" spans="1:8" hidden="1">
      <c r="A105" s="59"/>
      <c r="B105" s="57"/>
      <c r="C105" s="1"/>
      <c r="D105" s="1"/>
      <c r="E105" s="1"/>
      <c r="F105" s="1"/>
      <c r="G105" s="1"/>
      <c r="H105" s="1"/>
    </row>
    <row r="106" spans="1:8">
      <c r="A106" s="102">
        <v>395</v>
      </c>
      <c r="B106" s="69" t="s">
        <v>26</v>
      </c>
      <c r="C106" s="26">
        <v>150</v>
      </c>
      <c r="D106" s="26">
        <v>1.8</v>
      </c>
      <c r="E106" s="26">
        <v>2.7</v>
      </c>
      <c r="F106" s="26">
        <v>21.5</v>
      </c>
      <c r="G106" s="26">
        <v>114</v>
      </c>
      <c r="H106" s="26">
        <v>0.3</v>
      </c>
    </row>
    <row r="107" spans="1:8">
      <c r="A107" s="103"/>
      <c r="B107" s="70"/>
      <c r="C107" s="26">
        <v>180</v>
      </c>
      <c r="D107" s="26">
        <v>2.2000000000000002</v>
      </c>
      <c r="E107" s="26">
        <v>3.2</v>
      </c>
      <c r="F107" s="26">
        <v>25.8</v>
      </c>
      <c r="G107" s="26">
        <v>136.80000000000001</v>
      </c>
      <c r="H107" s="26">
        <v>0.36</v>
      </c>
    </row>
    <row r="108" spans="1:8">
      <c r="A108" s="23"/>
      <c r="B108" s="86" t="s">
        <v>12</v>
      </c>
      <c r="C108" s="24">
        <f>C100+C102+C104+C106</f>
        <v>339</v>
      </c>
      <c r="D108" s="24">
        <f t="shared" ref="D108:H109" si="11">SUM(D100,D102,D104,D106)</f>
        <v>10</v>
      </c>
      <c r="E108" s="24">
        <f t="shared" si="11"/>
        <v>16.899999999999999</v>
      </c>
      <c r="F108" s="24">
        <f t="shared" si="11"/>
        <v>59.8</v>
      </c>
      <c r="G108" s="24">
        <f t="shared" si="11"/>
        <v>421.5</v>
      </c>
      <c r="H108" s="24">
        <f t="shared" si="11"/>
        <v>0.42</v>
      </c>
    </row>
    <row r="109" spans="1:8">
      <c r="A109" s="23"/>
      <c r="B109" s="87"/>
      <c r="C109" s="24">
        <f>C101+C103+C105+C107</f>
        <v>410</v>
      </c>
      <c r="D109" s="24">
        <f t="shared" si="11"/>
        <v>11.7</v>
      </c>
      <c r="E109" s="24">
        <f t="shared" si="11"/>
        <v>20.8</v>
      </c>
      <c r="F109" s="24">
        <f t="shared" si="11"/>
        <v>72.8</v>
      </c>
      <c r="G109" s="24">
        <f t="shared" si="11"/>
        <v>516</v>
      </c>
      <c r="H109" s="24">
        <f t="shared" si="11"/>
        <v>0.51</v>
      </c>
    </row>
    <row r="110" spans="1:8">
      <c r="A110" s="25"/>
      <c r="B110" s="80" t="s">
        <v>13</v>
      </c>
      <c r="C110" s="80"/>
      <c r="D110" s="80"/>
      <c r="E110" s="80"/>
      <c r="F110" s="80"/>
      <c r="G110" s="80"/>
      <c r="H110" s="81"/>
    </row>
    <row r="111" spans="1:8">
      <c r="A111" s="69">
        <v>368</v>
      </c>
      <c r="B111" s="69" t="s">
        <v>63</v>
      </c>
      <c r="C111" s="37">
        <v>150</v>
      </c>
      <c r="D111" s="37">
        <v>0.6</v>
      </c>
      <c r="E111" s="37">
        <v>0.5</v>
      </c>
      <c r="F111" s="37">
        <v>15.5</v>
      </c>
      <c r="G111" s="37">
        <v>69</v>
      </c>
      <c r="H111" s="37">
        <v>15</v>
      </c>
    </row>
    <row r="112" spans="1:8">
      <c r="A112" s="82"/>
      <c r="B112" s="70"/>
      <c r="C112" s="26">
        <v>150</v>
      </c>
      <c r="D112" s="37">
        <v>0.6</v>
      </c>
      <c r="E112" s="37">
        <v>0.5</v>
      </c>
      <c r="F112" s="37">
        <v>15.5</v>
      </c>
      <c r="G112" s="37">
        <v>69</v>
      </c>
      <c r="H112" s="37">
        <v>15</v>
      </c>
    </row>
    <row r="113" spans="1:8">
      <c r="A113" s="23"/>
      <c r="B113" s="77" t="s">
        <v>12</v>
      </c>
      <c r="C113" s="24">
        <v>150</v>
      </c>
      <c r="D113" s="24">
        <v>0.6</v>
      </c>
      <c r="E113" s="24">
        <v>0.6</v>
      </c>
      <c r="F113" s="24">
        <v>14.7</v>
      </c>
      <c r="G113" s="24">
        <v>66</v>
      </c>
      <c r="H113" s="24">
        <v>15</v>
      </c>
    </row>
    <row r="114" spans="1:8">
      <c r="A114" s="23"/>
      <c r="B114" s="78"/>
      <c r="C114" s="24">
        <v>150</v>
      </c>
      <c r="D114" s="24">
        <v>0.6</v>
      </c>
      <c r="E114" s="24">
        <v>0.6</v>
      </c>
      <c r="F114" s="24">
        <v>14.7</v>
      </c>
      <c r="G114" s="24">
        <v>66</v>
      </c>
      <c r="H114" s="24">
        <v>15</v>
      </c>
    </row>
    <row r="115" spans="1:8">
      <c r="A115" s="25"/>
      <c r="B115" s="79" t="s">
        <v>14</v>
      </c>
      <c r="C115" s="80"/>
      <c r="D115" s="80"/>
      <c r="E115" s="80"/>
      <c r="F115" s="80"/>
      <c r="G115" s="80"/>
      <c r="H115" s="81"/>
    </row>
    <row r="116" spans="1:8">
      <c r="A116" s="113">
        <v>27</v>
      </c>
      <c r="B116" s="69" t="s">
        <v>34</v>
      </c>
      <c r="C116" s="31">
        <v>30</v>
      </c>
      <c r="D116" s="31">
        <v>0.4</v>
      </c>
      <c r="E116" s="31">
        <v>0.9</v>
      </c>
      <c r="F116" s="31">
        <v>4.5999999999999996</v>
      </c>
      <c r="G116" s="31">
        <v>18.7</v>
      </c>
      <c r="H116" s="31">
        <v>1.3</v>
      </c>
    </row>
    <row r="117" spans="1:8">
      <c r="A117" s="82"/>
      <c r="B117" s="70"/>
      <c r="C117" s="26">
        <v>50</v>
      </c>
      <c r="D117" s="26">
        <v>0.7</v>
      </c>
      <c r="E117" s="26">
        <v>1.5</v>
      </c>
      <c r="F117" s="26">
        <v>7.6</v>
      </c>
      <c r="G117" s="26">
        <v>31.2</v>
      </c>
      <c r="H117" s="26">
        <v>2.1</v>
      </c>
    </row>
    <row r="118" spans="1:8">
      <c r="A118" s="113">
        <v>115</v>
      </c>
      <c r="B118" s="69" t="s">
        <v>15</v>
      </c>
      <c r="C118" s="26">
        <v>15</v>
      </c>
      <c r="D118" s="26">
        <v>1.8</v>
      </c>
      <c r="E118" s="26">
        <v>0.2</v>
      </c>
      <c r="F118" s="26">
        <v>11.4</v>
      </c>
      <c r="G118" s="26">
        <v>55.2</v>
      </c>
      <c r="H118" s="26">
        <v>0</v>
      </c>
    </row>
    <row r="119" spans="1:8">
      <c r="A119" s="82"/>
      <c r="B119" s="70"/>
      <c r="C119" s="26">
        <v>15</v>
      </c>
      <c r="D119" s="26">
        <v>1.8</v>
      </c>
      <c r="E119" s="26">
        <v>0.2</v>
      </c>
      <c r="F119" s="26">
        <v>11.4</v>
      </c>
      <c r="G119" s="26">
        <v>55.2</v>
      </c>
      <c r="H119" s="26">
        <v>0</v>
      </c>
    </row>
    <row r="120" spans="1:8">
      <c r="A120" s="58">
        <v>97</v>
      </c>
      <c r="B120" s="56" t="s">
        <v>27</v>
      </c>
      <c r="C120" s="1">
        <v>152</v>
      </c>
      <c r="D120" s="1">
        <v>3.39</v>
      </c>
      <c r="E120" s="1">
        <v>3.26</v>
      </c>
      <c r="F120" s="1">
        <v>9.86</v>
      </c>
      <c r="G120" s="1">
        <v>82.35</v>
      </c>
      <c r="H120" s="1">
        <v>5.76</v>
      </c>
    </row>
    <row r="121" spans="1:8">
      <c r="A121" s="59"/>
      <c r="B121" s="95"/>
      <c r="C121" s="1">
        <v>203</v>
      </c>
      <c r="D121" s="1">
        <v>4.5199999999999996</v>
      </c>
      <c r="E121" s="1">
        <v>4.3499999999999996</v>
      </c>
      <c r="F121" s="1">
        <v>13.15</v>
      </c>
      <c r="G121" s="1">
        <v>109.8</v>
      </c>
      <c r="H121" s="1">
        <v>7.68</v>
      </c>
    </row>
    <row r="122" spans="1:8">
      <c r="A122" s="58">
        <v>249</v>
      </c>
      <c r="B122" s="56" t="s">
        <v>99</v>
      </c>
      <c r="C122" s="1">
        <v>60</v>
      </c>
      <c r="D122" s="1">
        <v>10.3</v>
      </c>
      <c r="E122" s="1">
        <v>3.56</v>
      </c>
      <c r="F122" s="1">
        <v>2.57</v>
      </c>
      <c r="G122" s="1">
        <v>84</v>
      </c>
      <c r="H122" s="1">
        <v>0.2</v>
      </c>
    </row>
    <row r="123" spans="1:8">
      <c r="A123" s="59"/>
      <c r="B123" s="57"/>
      <c r="C123" s="1">
        <v>80</v>
      </c>
      <c r="D123" s="1">
        <v>12.7</v>
      </c>
      <c r="E123" s="1">
        <v>3.63</v>
      </c>
      <c r="F123" s="1">
        <v>2.57</v>
      </c>
      <c r="G123" s="1">
        <v>94</v>
      </c>
      <c r="H123" s="1">
        <v>0.3</v>
      </c>
    </row>
    <row r="124" spans="1:8">
      <c r="A124" s="58">
        <v>128</v>
      </c>
      <c r="B124" s="56" t="s">
        <v>56</v>
      </c>
      <c r="C124" s="1">
        <v>135</v>
      </c>
      <c r="D124" s="1">
        <v>3</v>
      </c>
      <c r="E124" s="1">
        <v>8</v>
      </c>
      <c r="F124" s="1">
        <v>16</v>
      </c>
      <c r="G124" s="1">
        <v>156</v>
      </c>
      <c r="H124" s="1">
        <v>16</v>
      </c>
    </row>
    <row r="125" spans="1:8">
      <c r="A125" s="59"/>
      <c r="B125" s="95"/>
      <c r="C125" s="1">
        <v>156</v>
      </c>
      <c r="D125" s="1">
        <v>3.5</v>
      </c>
      <c r="E125" s="1">
        <v>9</v>
      </c>
      <c r="F125" s="1">
        <v>18</v>
      </c>
      <c r="G125" s="1">
        <v>180</v>
      </c>
      <c r="H125" s="1">
        <v>18</v>
      </c>
    </row>
    <row r="126" spans="1:8">
      <c r="A126" s="104">
        <v>375</v>
      </c>
      <c r="B126" s="106" t="s">
        <v>59</v>
      </c>
      <c r="C126" s="9">
        <v>150</v>
      </c>
      <c r="D126" s="9">
        <v>0.23</v>
      </c>
      <c r="E126" s="9">
        <v>0.09</v>
      </c>
      <c r="F126" s="9">
        <v>16.61</v>
      </c>
      <c r="G126" s="9">
        <v>68.099999999999994</v>
      </c>
      <c r="H126" s="9">
        <v>19.350000000000001</v>
      </c>
    </row>
    <row r="127" spans="1:8">
      <c r="A127" s="105"/>
      <c r="B127" s="107"/>
      <c r="C127" s="9">
        <v>180</v>
      </c>
      <c r="D127" s="9">
        <v>0.27</v>
      </c>
      <c r="E127" s="9">
        <v>0.11</v>
      </c>
      <c r="F127" s="9">
        <v>19.940000000000001</v>
      </c>
      <c r="G127" s="9">
        <v>81.72</v>
      </c>
      <c r="H127" s="9">
        <v>23.22</v>
      </c>
    </row>
    <row r="128" spans="1:8">
      <c r="A128" s="58">
        <v>2</v>
      </c>
      <c r="B128" s="96" t="s">
        <v>16</v>
      </c>
      <c r="C128" s="1">
        <v>30</v>
      </c>
      <c r="D128" s="1">
        <v>2</v>
      </c>
      <c r="E128" s="1">
        <v>0.4</v>
      </c>
      <c r="F128" s="1">
        <v>10</v>
      </c>
      <c r="G128" s="1">
        <v>51</v>
      </c>
      <c r="H128" s="1">
        <v>0</v>
      </c>
    </row>
    <row r="129" spans="1:8">
      <c r="A129" s="59"/>
      <c r="B129" s="95"/>
      <c r="C129" s="1">
        <v>40</v>
      </c>
      <c r="D129" s="1">
        <v>2.6</v>
      </c>
      <c r="E129" s="1">
        <v>0.5</v>
      </c>
      <c r="F129" s="1">
        <v>13.4</v>
      </c>
      <c r="G129" s="1">
        <v>68</v>
      </c>
      <c r="H129" s="1">
        <v>0</v>
      </c>
    </row>
    <row r="130" spans="1:8">
      <c r="A130" s="23"/>
      <c r="B130" s="86" t="s">
        <v>12</v>
      </c>
      <c r="C130" s="24">
        <f>C116+C118+C120+C122+C124+C126+C128</f>
        <v>572</v>
      </c>
      <c r="D130" s="24">
        <f>SUM(D116,D118,D120,D122,D124,D126,D128,)</f>
        <v>21.12</v>
      </c>
      <c r="E130" s="24">
        <f t="shared" ref="E130:H131" si="12">E116+E118+E120+E122+E124+E126+E128</f>
        <v>16.41</v>
      </c>
      <c r="F130" s="24">
        <f t="shared" si="12"/>
        <v>71.039999999999992</v>
      </c>
      <c r="G130" s="24">
        <f t="shared" si="12"/>
        <v>515.35</v>
      </c>
      <c r="H130" s="24">
        <f t="shared" si="12"/>
        <v>42.61</v>
      </c>
    </row>
    <row r="131" spans="1:8">
      <c r="A131" s="23"/>
      <c r="B131" s="87"/>
      <c r="C131" s="24">
        <f>C117+C119+C121+C123+C125+C127+C129</f>
        <v>724</v>
      </c>
      <c r="D131" s="24">
        <f>D117+D119+D121+D123+D125+D127+D129</f>
        <v>26.09</v>
      </c>
      <c r="E131" s="24">
        <f t="shared" si="12"/>
        <v>19.29</v>
      </c>
      <c r="F131" s="24">
        <f t="shared" si="12"/>
        <v>86.06</v>
      </c>
      <c r="G131" s="24">
        <f t="shared" si="12"/>
        <v>619.91999999999996</v>
      </c>
      <c r="H131" s="24">
        <f t="shared" si="12"/>
        <v>51.3</v>
      </c>
    </row>
    <row r="132" spans="1:8">
      <c r="A132" s="25"/>
      <c r="B132" s="79" t="s">
        <v>17</v>
      </c>
      <c r="C132" s="80"/>
      <c r="D132" s="80"/>
      <c r="E132" s="80"/>
      <c r="F132" s="80"/>
      <c r="G132" s="80"/>
      <c r="H132" s="81"/>
    </row>
    <row r="133" spans="1:8">
      <c r="A133" s="67">
        <v>152</v>
      </c>
      <c r="B133" s="69" t="s">
        <v>126</v>
      </c>
      <c r="C133" s="26">
        <v>75</v>
      </c>
      <c r="D133" s="26">
        <v>6</v>
      </c>
      <c r="E133" s="26">
        <v>6.2</v>
      </c>
      <c r="F133" s="26">
        <v>15.8</v>
      </c>
      <c r="G133" s="26">
        <v>143</v>
      </c>
      <c r="H133" s="26">
        <v>3.6</v>
      </c>
    </row>
    <row r="134" spans="1:8">
      <c r="A134" s="68"/>
      <c r="B134" s="70"/>
      <c r="C134" s="26">
        <v>95</v>
      </c>
      <c r="D134" s="26">
        <v>7.6</v>
      </c>
      <c r="E134" s="26">
        <v>7.9</v>
      </c>
      <c r="F134" s="26">
        <v>20</v>
      </c>
      <c r="G134" s="26">
        <v>181</v>
      </c>
      <c r="H134" s="26">
        <v>4.5</v>
      </c>
    </row>
    <row r="135" spans="1:8">
      <c r="A135" s="67">
        <v>382</v>
      </c>
      <c r="B135" s="69" t="s">
        <v>116</v>
      </c>
      <c r="C135" s="26">
        <v>150</v>
      </c>
      <c r="D135" s="26">
        <v>0.04</v>
      </c>
      <c r="E135" s="26">
        <v>0.5</v>
      </c>
      <c r="F135" s="26">
        <v>22.6</v>
      </c>
      <c r="G135" s="26">
        <v>92.7</v>
      </c>
      <c r="H135" s="26">
        <v>0.8</v>
      </c>
    </row>
    <row r="136" spans="1:8" ht="21" customHeight="1">
      <c r="A136" s="68"/>
      <c r="B136" s="70"/>
      <c r="C136" s="26">
        <v>180</v>
      </c>
      <c r="D136" s="26">
        <v>0.5</v>
      </c>
      <c r="E136" s="26">
        <v>0.5</v>
      </c>
      <c r="F136" s="26">
        <v>27.1</v>
      </c>
      <c r="G136" s="26">
        <v>111.2</v>
      </c>
      <c r="H136" s="26">
        <v>0.9</v>
      </c>
    </row>
    <row r="137" spans="1:8">
      <c r="A137" s="23"/>
      <c r="B137" s="86" t="s">
        <v>12</v>
      </c>
      <c r="C137" s="24">
        <f>C133+C135</f>
        <v>225</v>
      </c>
      <c r="D137" s="24">
        <f t="shared" ref="D137:H137" si="13">D133+D135</f>
        <v>6.04</v>
      </c>
      <c r="E137" s="24">
        <f t="shared" si="13"/>
        <v>6.7</v>
      </c>
      <c r="F137" s="24">
        <f t="shared" si="13"/>
        <v>38.400000000000006</v>
      </c>
      <c r="G137" s="24">
        <f t="shared" si="13"/>
        <v>235.7</v>
      </c>
      <c r="H137" s="24">
        <f t="shared" si="13"/>
        <v>4.4000000000000004</v>
      </c>
    </row>
    <row r="138" spans="1:8">
      <c r="A138" s="23"/>
      <c r="B138" s="87"/>
      <c r="C138" s="24">
        <f>C134+C136</f>
        <v>275</v>
      </c>
      <c r="D138" s="24">
        <f t="shared" ref="D138:H138" si="14">D134+D136</f>
        <v>8.1</v>
      </c>
      <c r="E138" s="24">
        <f t="shared" si="14"/>
        <v>8.4</v>
      </c>
      <c r="F138" s="24">
        <f t="shared" si="14"/>
        <v>47.1</v>
      </c>
      <c r="G138" s="24">
        <f t="shared" si="14"/>
        <v>292.2</v>
      </c>
      <c r="H138" s="24">
        <f t="shared" si="14"/>
        <v>5.4</v>
      </c>
    </row>
    <row r="139" spans="1:8">
      <c r="A139" s="23"/>
      <c r="B139" s="86" t="s">
        <v>18</v>
      </c>
      <c r="C139" s="24">
        <f t="shared" ref="C139:H140" si="15">SUM(C108,C113,C130,C137)</f>
        <v>1286</v>
      </c>
      <c r="D139" s="24">
        <f t="shared" si="15"/>
        <v>37.76</v>
      </c>
      <c r="E139" s="24">
        <f t="shared" si="15"/>
        <v>40.61</v>
      </c>
      <c r="F139" s="24">
        <f t="shared" si="15"/>
        <v>183.94</v>
      </c>
      <c r="G139" s="24">
        <f t="shared" si="15"/>
        <v>1238.55</v>
      </c>
      <c r="H139" s="24">
        <f t="shared" si="15"/>
        <v>62.43</v>
      </c>
    </row>
    <row r="140" spans="1:8">
      <c r="A140" s="23"/>
      <c r="B140" s="87"/>
      <c r="C140" s="24">
        <f t="shared" si="15"/>
        <v>1559</v>
      </c>
      <c r="D140" s="24">
        <f t="shared" si="15"/>
        <v>46.49</v>
      </c>
      <c r="E140" s="24">
        <f t="shared" si="15"/>
        <v>49.089999999999996</v>
      </c>
      <c r="F140" s="24">
        <f t="shared" si="15"/>
        <v>220.66</v>
      </c>
      <c r="G140" s="24">
        <f t="shared" si="15"/>
        <v>1494.1200000000001</v>
      </c>
      <c r="H140" s="24">
        <f t="shared" si="15"/>
        <v>72.210000000000008</v>
      </c>
    </row>
    <row r="142" spans="1:8">
      <c r="A142" s="92" t="s">
        <v>30</v>
      </c>
      <c r="B142" s="28"/>
      <c r="C142" s="93" t="s">
        <v>1</v>
      </c>
      <c r="D142" s="94" t="s">
        <v>2</v>
      </c>
      <c r="E142" s="94"/>
      <c r="F142" s="94"/>
      <c r="G142" s="94" t="s">
        <v>3</v>
      </c>
      <c r="H142" s="94" t="s">
        <v>4</v>
      </c>
    </row>
    <row r="143" spans="1:8">
      <c r="A143" s="92"/>
      <c r="B143" s="29" t="s">
        <v>20</v>
      </c>
      <c r="C143" s="93"/>
      <c r="D143" s="29" t="s">
        <v>6</v>
      </c>
      <c r="E143" s="29" t="s">
        <v>7</v>
      </c>
      <c r="F143" s="29" t="s">
        <v>8</v>
      </c>
      <c r="G143" s="94"/>
      <c r="H143" s="94"/>
    </row>
    <row r="144" spans="1:8">
      <c r="A144" s="30" t="s">
        <v>9</v>
      </c>
      <c r="B144" s="97" t="s">
        <v>10</v>
      </c>
      <c r="C144" s="97"/>
      <c r="D144" s="97"/>
      <c r="E144" s="97"/>
      <c r="F144" s="97"/>
      <c r="G144" s="97"/>
      <c r="H144" s="98"/>
    </row>
    <row r="145" spans="1:8">
      <c r="A145" s="111">
        <v>93</v>
      </c>
      <c r="B145" s="69" t="s">
        <v>31</v>
      </c>
      <c r="C145" s="26">
        <v>152</v>
      </c>
      <c r="D145" s="26">
        <v>5.6</v>
      </c>
      <c r="E145" s="26">
        <v>6</v>
      </c>
      <c r="F145" s="26">
        <v>16.7</v>
      </c>
      <c r="G145" s="26">
        <v>113</v>
      </c>
      <c r="H145" s="26">
        <v>0.5</v>
      </c>
    </row>
    <row r="146" spans="1:8">
      <c r="A146" s="112"/>
      <c r="B146" s="70"/>
      <c r="C146" s="26">
        <v>183</v>
      </c>
      <c r="D146" s="26">
        <v>6.7</v>
      </c>
      <c r="E146" s="26">
        <v>7.2</v>
      </c>
      <c r="F146" s="26">
        <v>20</v>
      </c>
      <c r="G146" s="26">
        <v>135.6</v>
      </c>
      <c r="H146" s="26">
        <v>0.6</v>
      </c>
    </row>
    <row r="147" spans="1:8">
      <c r="A147" s="111">
        <v>1</v>
      </c>
      <c r="B147" s="69" t="s">
        <v>21</v>
      </c>
      <c r="C147" s="35" t="s">
        <v>124</v>
      </c>
      <c r="D147" s="26">
        <v>2.5</v>
      </c>
      <c r="E147" s="26">
        <v>6.6</v>
      </c>
      <c r="F147" s="26">
        <v>12.8</v>
      </c>
      <c r="G147" s="26">
        <v>119</v>
      </c>
      <c r="H147" s="26">
        <v>0.02</v>
      </c>
    </row>
    <row r="148" spans="1:8">
      <c r="A148" s="112"/>
      <c r="B148" s="70"/>
      <c r="C148" s="35" t="s">
        <v>125</v>
      </c>
      <c r="D148" s="26">
        <v>2.7</v>
      </c>
      <c r="E148" s="26">
        <v>8.5</v>
      </c>
      <c r="F148" s="26">
        <v>16.5</v>
      </c>
      <c r="G148" s="26">
        <v>153</v>
      </c>
      <c r="H148" s="26">
        <v>0.03</v>
      </c>
    </row>
    <row r="149" spans="1:8">
      <c r="A149" s="102">
        <v>397</v>
      </c>
      <c r="B149" s="69" t="s">
        <v>22</v>
      </c>
      <c r="C149" s="26">
        <v>150</v>
      </c>
      <c r="D149" s="26">
        <v>3.2</v>
      </c>
      <c r="E149" s="26">
        <v>2.7</v>
      </c>
      <c r="F149" s="26">
        <v>12.9</v>
      </c>
      <c r="G149" s="26">
        <v>89</v>
      </c>
      <c r="H149" s="26">
        <v>1.2</v>
      </c>
    </row>
    <row r="150" spans="1:8">
      <c r="A150" s="112"/>
      <c r="B150" s="70"/>
      <c r="C150" s="26">
        <v>180</v>
      </c>
      <c r="D150" s="26">
        <v>3.7</v>
      </c>
      <c r="E150" s="26">
        <v>3.2</v>
      </c>
      <c r="F150" s="26">
        <v>15.8</v>
      </c>
      <c r="G150" s="26">
        <v>107</v>
      </c>
      <c r="H150" s="26">
        <v>1.4</v>
      </c>
    </row>
    <row r="151" spans="1:8">
      <c r="A151" s="36"/>
      <c r="B151" s="86" t="s">
        <v>12</v>
      </c>
      <c r="C151" s="34">
        <f>C145+C147+C149</f>
        <v>337</v>
      </c>
      <c r="D151" s="24">
        <f t="shared" ref="D151:H152" si="16">SUM(D145,D147,D149)</f>
        <v>11.3</v>
      </c>
      <c r="E151" s="24">
        <f t="shared" si="16"/>
        <v>15.3</v>
      </c>
      <c r="F151" s="24">
        <f t="shared" si="16"/>
        <v>42.4</v>
      </c>
      <c r="G151" s="24">
        <f t="shared" si="16"/>
        <v>321</v>
      </c>
      <c r="H151" s="24">
        <f t="shared" si="16"/>
        <v>1.72</v>
      </c>
    </row>
    <row r="152" spans="1:8">
      <c r="A152" s="23"/>
      <c r="B152" s="87"/>
      <c r="C152" s="34">
        <f>C146+C148+C150</f>
        <v>408</v>
      </c>
      <c r="D152" s="24">
        <f t="shared" si="16"/>
        <v>13.100000000000001</v>
      </c>
      <c r="E152" s="24">
        <f t="shared" si="16"/>
        <v>18.899999999999999</v>
      </c>
      <c r="F152" s="24">
        <f t="shared" si="16"/>
        <v>52.3</v>
      </c>
      <c r="G152" s="24">
        <f t="shared" si="16"/>
        <v>395.6</v>
      </c>
      <c r="H152" s="24">
        <v>1.8</v>
      </c>
    </row>
    <row r="153" spans="1:8">
      <c r="A153" s="25"/>
      <c r="B153" s="80" t="s">
        <v>13</v>
      </c>
      <c r="C153" s="80"/>
      <c r="D153" s="80"/>
      <c r="E153" s="80"/>
      <c r="F153" s="80"/>
      <c r="G153" s="80"/>
      <c r="H153" s="81"/>
    </row>
    <row r="154" spans="1:8">
      <c r="A154" s="102">
        <v>389</v>
      </c>
      <c r="B154" s="69" t="s">
        <v>47</v>
      </c>
      <c r="C154" s="26">
        <v>150</v>
      </c>
      <c r="D154" s="26">
        <v>0.7</v>
      </c>
      <c r="E154" s="26">
        <v>0</v>
      </c>
      <c r="F154" s="26">
        <v>15.1</v>
      </c>
      <c r="G154" s="26">
        <v>63.4</v>
      </c>
      <c r="H154" s="26">
        <v>3</v>
      </c>
    </row>
    <row r="155" spans="1:8">
      <c r="A155" s="103"/>
      <c r="B155" s="70"/>
      <c r="C155" s="26">
        <v>150</v>
      </c>
      <c r="D155" s="26">
        <v>0.7</v>
      </c>
      <c r="E155" s="26">
        <v>0</v>
      </c>
      <c r="F155" s="26">
        <v>15.1</v>
      </c>
      <c r="G155" s="26">
        <v>63.4</v>
      </c>
      <c r="H155" s="26">
        <v>3</v>
      </c>
    </row>
    <row r="156" spans="1:8">
      <c r="A156" s="23"/>
      <c r="B156" s="86" t="s">
        <v>12</v>
      </c>
      <c r="C156" s="24">
        <f t="shared" ref="C156:H157" si="17">SUM(C154)</f>
        <v>150</v>
      </c>
      <c r="D156" s="24">
        <f t="shared" si="17"/>
        <v>0.7</v>
      </c>
      <c r="E156" s="24">
        <f t="shared" si="17"/>
        <v>0</v>
      </c>
      <c r="F156" s="24">
        <f t="shared" si="17"/>
        <v>15.1</v>
      </c>
      <c r="G156" s="24">
        <f t="shared" si="17"/>
        <v>63.4</v>
      </c>
      <c r="H156" s="24">
        <f t="shared" si="17"/>
        <v>3</v>
      </c>
    </row>
    <row r="157" spans="1:8">
      <c r="A157" s="23"/>
      <c r="B157" s="87"/>
      <c r="C157" s="24">
        <f t="shared" si="17"/>
        <v>150</v>
      </c>
      <c r="D157" s="24">
        <f t="shared" si="17"/>
        <v>0.7</v>
      </c>
      <c r="E157" s="24">
        <f t="shared" si="17"/>
        <v>0</v>
      </c>
      <c r="F157" s="24">
        <f t="shared" si="17"/>
        <v>15.1</v>
      </c>
      <c r="G157" s="24">
        <f t="shared" si="17"/>
        <v>63.4</v>
      </c>
      <c r="H157" s="24">
        <f t="shared" si="17"/>
        <v>3</v>
      </c>
    </row>
    <row r="158" spans="1:8">
      <c r="A158" s="25"/>
      <c r="B158" s="79" t="s">
        <v>14</v>
      </c>
      <c r="C158" s="80"/>
      <c r="D158" s="80"/>
      <c r="E158" s="80"/>
      <c r="F158" s="80"/>
      <c r="G158" s="80"/>
      <c r="H158" s="81"/>
    </row>
    <row r="159" spans="1:8">
      <c r="A159" s="120">
        <v>53</v>
      </c>
      <c r="B159" s="56" t="s">
        <v>100</v>
      </c>
      <c r="C159" s="3">
        <v>30</v>
      </c>
      <c r="D159" s="3">
        <v>0.04</v>
      </c>
      <c r="E159" s="3">
        <v>0.15</v>
      </c>
      <c r="F159" s="3">
        <v>1.8</v>
      </c>
      <c r="G159" s="3">
        <v>21</v>
      </c>
      <c r="H159" s="3">
        <v>0.3</v>
      </c>
    </row>
    <row r="160" spans="1:8">
      <c r="A160" s="121"/>
      <c r="B160" s="57"/>
      <c r="C160" s="1">
        <v>50</v>
      </c>
      <c r="D160" s="3">
        <v>0.06</v>
      </c>
      <c r="E160" s="3">
        <v>0.25</v>
      </c>
      <c r="F160" s="3">
        <v>3</v>
      </c>
      <c r="G160" s="3">
        <v>34.799999999999997</v>
      </c>
      <c r="H160" s="3">
        <v>0.5</v>
      </c>
    </row>
    <row r="161" spans="1:8">
      <c r="A161" s="58">
        <v>62</v>
      </c>
      <c r="B161" s="56" t="s">
        <v>122</v>
      </c>
      <c r="C161" s="1">
        <v>154</v>
      </c>
      <c r="D161" s="1">
        <v>5.9</v>
      </c>
      <c r="E161" s="1">
        <v>4.3</v>
      </c>
      <c r="F161" s="1">
        <v>8.1999999999999993</v>
      </c>
      <c r="G161" s="1">
        <v>96</v>
      </c>
      <c r="H161" s="1">
        <v>9.4</v>
      </c>
    </row>
    <row r="162" spans="1:8">
      <c r="A162" s="59"/>
      <c r="B162" s="95"/>
      <c r="C162" s="1">
        <v>205</v>
      </c>
      <c r="D162" s="1">
        <v>7.8</v>
      </c>
      <c r="E162" s="1">
        <v>5.7</v>
      </c>
      <c r="F162" s="1">
        <v>10.9</v>
      </c>
      <c r="G162" s="1">
        <v>128</v>
      </c>
      <c r="H162" s="1">
        <v>12.5</v>
      </c>
    </row>
    <row r="163" spans="1:8">
      <c r="A163" s="122">
        <v>291</v>
      </c>
      <c r="B163" s="106" t="s">
        <v>117</v>
      </c>
      <c r="C163" s="9">
        <v>125</v>
      </c>
      <c r="D163" s="9">
        <v>7.6</v>
      </c>
      <c r="E163" s="9">
        <v>3.9</v>
      </c>
      <c r="F163" s="9">
        <v>20.3</v>
      </c>
      <c r="G163" s="9">
        <v>147</v>
      </c>
      <c r="H163" s="9">
        <v>4.08</v>
      </c>
    </row>
    <row r="164" spans="1:8" ht="29.25" customHeight="1">
      <c r="A164" s="123"/>
      <c r="B164" s="107"/>
      <c r="C164" s="9">
        <v>165</v>
      </c>
      <c r="D164" s="9">
        <v>10.16</v>
      </c>
      <c r="E164" s="9">
        <v>6.25</v>
      </c>
      <c r="F164" s="9">
        <v>27.3</v>
      </c>
      <c r="G164" s="9">
        <v>206</v>
      </c>
      <c r="H164" s="9">
        <v>5.4</v>
      </c>
    </row>
    <row r="165" spans="1:8">
      <c r="A165" s="58">
        <v>2</v>
      </c>
      <c r="B165" s="96" t="s">
        <v>16</v>
      </c>
      <c r="C165" s="1">
        <v>30</v>
      </c>
      <c r="D165" s="1">
        <v>2</v>
      </c>
      <c r="E165" s="1">
        <v>0.4</v>
      </c>
      <c r="F165" s="1">
        <v>10</v>
      </c>
      <c r="G165" s="1">
        <v>51</v>
      </c>
      <c r="H165" s="1">
        <v>0</v>
      </c>
    </row>
    <row r="166" spans="1:8">
      <c r="A166" s="59"/>
      <c r="B166" s="95"/>
      <c r="C166" s="1">
        <v>40</v>
      </c>
      <c r="D166" s="1">
        <v>2.6</v>
      </c>
      <c r="E166" s="1">
        <v>0.5</v>
      </c>
      <c r="F166" s="1">
        <v>13.4</v>
      </c>
      <c r="G166" s="1">
        <v>68</v>
      </c>
      <c r="H166" s="1">
        <v>0</v>
      </c>
    </row>
    <row r="167" spans="1:8">
      <c r="A167" s="58">
        <v>372</v>
      </c>
      <c r="B167" s="56" t="s">
        <v>89</v>
      </c>
      <c r="C167" s="1">
        <v>150</v>
      </c>
      <c r="D167" s="1">
        <v>0.2</v>
      </c>
      <c r="E167" s="1">
        <v>0.09</v>
      </c>
      <c r="F167" s="1">
        <v>18</v>
      </c>
      <c r="G167" s="1">
        <v>73</v>
      </c>
      <c r="H167" s="1">
        <v>1.2</v>
      </c>
    </row>
    <row r="168" spans="1:8">
      <c r="A168" s="59"/>
      <c r="B168" s="57"/>
      <c r="C168" s="1">
        <v>180</v>
      </c>
      <c r="D168" s="1">
        <v>0.3</v>
      </c>
      <c r="E168" s="1">
        <v>0.11</v>
      </c>
      <c r="F168" s="1">
        <v>22</v>
      </c>
      <c r="G168" s="1">
        <v>88</v>
      </c>
      <c r="H168" s="1">
        <v>1.5</v>
      </c>
    </row>
    <row r="169" spans="1:8">
      <c r="A169" s="23"/>
      <c r="B169" s="86" t="s">
        <v>12</v>
      </c>
      <c r="C169" s="24">
        <f>C159+C161+C163+C165+C167</f>
        <v>489</v>
      </c>
      <c r="D169" s="24">
        <f t="shared" ref="D169:H170" si="18">SUM(D159,D161,D163,D165,D167)</f>
        <v>15.739999999999998</v>
      </c>
      <c r="E169" s="24">
        <f t="shared" si="18"/>
        <v>8.84</v>
      </c>
      <c r="F169" s="24">
        <f t="shared" si="18"/>
        <v>58.3</v>
      </c>
      <c r="G169" s="24">
        <f t="shared" si="18"/>
        <v>388</v>
      </c>
      <c r="H169" s="24">
        <f t="shared" si="18"/>
        <v>14.98</v>
      </c>
    </row>
    <row r="170" spans="1:8">
      <c r="A170" s="23"/>
      <c r="B170" s="87"/>
      <c r="C170" s="24">
        <f>C160+C162+C164+C166+C168</f>
        <v>640</v>
      </c>
      <c r="D170" s="24">
        <f t="shared" si="18"/>
        <v>20.92</v>
      </c>
      <c r="E170" s="24">
        <f t="shared" si="18"/>
        <v>12.809999999999999</v>
      </c>
      <c r="F170" s="24">
        <f t="shared" si="18"/>
        <v>76.599999999999994</v>
      </c>
      <c r="G170" s="24">
        <f t="shared" si="18"/>
        <v>524.79999999999995</v>
      </c>
      <c r="H170" s="24">
        <f t="shared" si="18"/>
        <v>19.899999999999999</v>
      </c>
    </row>
    <row r="171" spans="1:8">
      <c r="A171" s="25"/>
      <c r="B171" s="79" t="s">
        <v>17</v>
      </c>
      <c r="C171" s="80"/>
      <c r="D171" s="80"/>
      <c r="E171" s="80"/>
      <c r="F171" s="80"/>
      <c r="G171" s="80"/>
      <c r="H171" s="81"/>
    </row>
    <row r="172" spans="1:8">
      <c r="A172" s="67" t="s">
        <v>90</v>
      </c>
      <c r="B172" s="102" t="s">
        <v>64</v>
      </c>
      <c r="C172" s="26">
        <v>115</v>
      </c>
      <c r="D172" s="26">
        <v>2</v>
      </c>
      <c r="E172" s="26">
        <v>2.2999999999999998</v>
      </c>
      <c r="F172" s="26">
        <v>13.8</v>
      </c>
      <c r="G172" s="26">
        <v>87.5</v>
      </c>
      <c r="H172" s="26">
        <v>0</v>
      </c>
    </row>
    <row r="173" spans="1:8">
      <c r="A173" s="68"/>
      <c r="B173" s="103"/>
      <c r="C173" s="26">
        <v>115</v>
      </c>
      <c r="D173" s="26">
        <v>2</v>
      </c>
      <c r="E173" s="26">
        <v>2.2999999999999998</v>
      </c>
      <c r="F173" s="26">
        <v>13.8</v>
      </c>
      <c r="G173" s="26">
        <v>87.5</v>
      </c>
      <c r="H173" s="26">
        <v>0</v>
      </c>
    </row>
    <row r="174" spans="1:8" ht="9.75" customHeight="1">
      <c r="A174" s="102"/>
      <c r="B174" s="69"/>
      <c r="C174" s="26"/>
      <c r="D174" s="26"/>
      <c r="E174" s="26"/>
      <c r="F174" s="26"/>
      <c r="G174" s="26"/>
      <c r="H174" s="26"/>
    </row>
    <row r="175" spans="1:8" ht="10.5" customHeight="1">
      <c r="A175" s="103"/>
      <c r="B175" s="70"/>
      <c r="C175" s="26"/>
      <c r="D175" s="26"/>
      <c r="E175" s="26"/>
      <c r="F175" s="26"/>
      <c r="G175" s="26"/>
      <c r="H175" s="26"/>
    </row>
    <row r="176" spans="1:8">
      <c r="A176" s="69">
        <v>392</v>
      </c>
      <c r="B176" s="69" t="s">
        <v>83</v>
      </c>
      <c r="C176" s="26">
        <v>150</v>
      </c>
      <c r="D176" s="26">
        <v>0.15</v>
      </c>
      <c r="E176" s="26">
        <v>0</v>
      </c>
      <c r="F176" s="26">
        <v>11.2</v>
      </c>
      <c r="G176" s="26">
        <v>43.5</v>
      </c>
      <c r="H176" s="26">
        <v>0</v>
      </c>
    </row>
    <row r="177" spans="1:8">
      <c r="A177" s="70"/>
      <c r="B177" s="70"/>
      <c r="C177" s="26">
        <v>180</v>
      </c>
      <c r="D177" s="26">
        <v>0.18</v>
      </c>
      <c r="E177" s="26">
        <v>0</v>
      </c>
      <c r="F177" s="26">
        <v>13.4</v>
      </c>
      <c r="G177" s="26">
        <v>52.2</v>
      </c>
      <c r="H177" s="26">
        <v>0</v>
      </c>
    </row>
    <row r="178" spans="1:8">
      <c r="A178" s="102"/>
      <c r="B178" s="44"/>
      <c r="C178" s="26">
        <v>25</v>
      </c>
      <c r="D178" s="26">
        <v>1.9</v>
      </c>
      <c r="E178" s="26">
        <v>0.8</v>
      </c>
      <c r="F178" s="26">
        <v>12.5</v>
      </c>
      <c r="G178" s="26">
        <v>65</v>
      </c>
      <c r="H178" s="26">
        <v>0</v>
      </c>
    </row>
    <row r="179" spans="1:8" ht="9" customHeight="1">
      <c r="A179" s="103"/>
      <c r="B179" s="44" t="s">
        <v>25</v>
      </c>
      <c r="C179" s="26">
        <v>25</v>
      </c>
      <c r="D179" s="26">
        <v>1.9</v>
      </c>
      <c r="E179" s="26">
        <v>0.8</v>
      </c>
      <c r="F179" s="26">
        <v>12.5</v>
      </c>
      <c r="G179" s="26">
        <v>65</v>
      </c>
      <c r="H179" s="26">
        <v>0</v>
      </c>
    </row>
    <row r="180" spans="1:8">
      <c r="A180" s="23"/>
      <c r="B180" s="86" t="s">
        <v>12</v>
      </c>
      <c r="C180" s="24">
        <f>C172+C174+C179</f>
        <v>140</v>
      </c>
      <c r="D180" s="24">
        <f>D172+D174+D179</f>
        <v>3.9</v>
      </c>
      <c r="E180" s="24">
        <f t="shared" ref="E180:H181" si="19">E172+E174</f>
        <v>2.2999999999999998</v>
      </c>
      <c r="F180" s="24">
        <f t="shared" si="19"/>
        <v>13.8</v>
      </c>
      <c r="G180" s="24">
        <f t="shared" si="19"/>
        <v>87.5</v>
      </c>
      <c r="H180" s="24">
        <f t="shared" si="19"/>
        <v>0</v>
      </c>
    </row>
    <row r="181" spans="1:8">
      <c r="A181" s="23"/>
      <c r="B181" s="87"/>
      <c r="C181" s="24">
        <f>C173+C175+C179</f>
        <v>140</v>
      </c>
      <c r="D181" s="24">
        <f>D173+D175+D179</f>
        <v>3.9</v>
      </c>
      <c r="E181" s="24">
        <f t="shared" si="19"/>
        <v>2.2999999999999998</v>
      </c>
      <c r="F181" s="24">
        <f t="shared" si="19"/>
        <v>13.8</v>
      </c>
      <c r="G181" s="24">
        <f t="shared" si="19"/>
        <v>87.5</v>
      </c>
      <c r="H181" s="24">
        <f t="shared" si="19"/>
        <v>0</v>
      </c>
    </row>
    <row r="182" spans="1:8">
      <c r="A182" s="23"/>
      <c r="B182" s="86" t="s">
        <v>18</v>
      </c>
      <c r="C182" s="34">
        <f>C151+C156+C169+C180</f>
        <v>1116</v>
      </c>
      <c r="D182" s="34">
        <f t="shared" ref="D182:H183" si="20">SUM(D151,D156,D169,D180)</f>
        <v>31.639999999999997</v>
      </c>
      <c r="E182" s="34">
        <f t="shared" si="20"/>
        <v>26.44</v>
      </c>
      <c r="F182" s="34">
        <f t="shared" si="20"/>
        <v>129.6</v>
      </c>
      <c r="G182" s="34">
        <f t="shared" si="20"/>
        <v>859.9</v>
      </c>
      <c r="H182" s="34">
        <f t="shared" si="20"/>
        <v>19.7</v>
      </c>
    </row>
    <row r="183" spans="1:8">
      <c r="A183" s="23"/>
      <c r="B183" s="87"/>
      <c r="C183" s="34">
        <f>C152+C157+C170+C181</f>
        <v>1338</v>
      </c>
      <c r="D183" s="34">
        <f t="shared" si="20"/>
        <v>38.619999999999997</v>
      </c>
      <c r="E183" s="34">
        <f t="shared" si="20"/>
        <v>34.01</v>
      </c>
      <c r="F183" s="34">
        <f t="shared" si="20"/>
        <v>157.80000000000001</v>
      </c>
      <c r="G183" s="34">
        <f t="shared" si="20"/>
        <v>1071.3</v>
      </c>
      <c r="H183" s="34">
        <f t="shared" si="20"/>
        <v>24.7</v>
      </c>
    </row>
    <row r="184" spans="1:8">
      <c r="A184" s="33"/>
      <c r="B184" s="33"/>
      <c r="C184" s="33"/>
      <c r="D184" s="33"/>
      <c r="E184" s="33"/>
      <c r="F184" s="33"/>
      <c r="G184" s="33"/>
      <c r="H184" s="33"/>
    </row>
    <row r="185" spans="1:8">
      <c r="A185" s="92" t="s">
        <v>33</v>
      </c>
      <c r="B185" s="28"/>
      <c r="C185" s="93" t="s">
        <v>1</v>
      </c>
      <c r="D185" s="94" t="s">
        <v>2</v>
      </c>
      <c r="E185" s="94"/>
      <c r="F185" s="94"/>
      <c r="G185" s="94" t="s">
        <v>3</v>
      </c>
      <c r="H185" s="94" t="s">
        <v>4</v>
      </c>
    </row>
    <row r="186" spans="1:8">
      <c r="A186" s="92"/>
      <c r="B186" s="29" t="s">
        <v>20</v>
      </c>
      <c r="C186" s="93"/>
      <c r="D186" s="29" t="s">
        <v>6</v>
      </c>
      <c r="E186" s="29" t="s">
        <v>7</v>
      </c>
      <c r="F186" s="29" t="s">
        <v>8</v>
      </c>
      <c r="G186" s="94"/>
      <c r="H186" s="94"/>
    </row>
    <row r="187" spans="1:8">
      <c r="A187" s="25" t="s">
        <v>9</v>
      </c>
      <c r="B187" s="80" t="s">
        <v>10</v>
      </c>
      <c r="C187" s="80"/>
      <c r="D187" s="80"/>
      <c r="E187" s="80"/>
      <c r="F187" s="80"/>
      <c r="G187" s="80"/>
      <c r="H187" s="81"/>
    </row>
    <row r="188" spans="1:8">
      <c r="A188" s="118" t="s">
        <v>101</v>
      </c>
      <c r="B188" s="69" t="s">
        <v>102</v>
      </c>
      <c r="C188" s="26">
        <v>154</v>
      </c>
      <c r="D188" s="26">
        <v>2.2999999999999998</v>
      </c>
      <c r="E188" s="26">
        <v>3.9</v>
      </c>
      <c r="F188" s="26">
        <v>24.08</v>
      </c>
      <c r="G188" s="26">
        <v>141</v>
      </c>
      <c r="H188" s="26">
        <v>0</v>
      </c>
    </row>
    <row r="189" spans="1:8">
      <c r="A189" s="119"/>
      <c r="B189" s="70"/>
      <c r="C189" s="26">
        <v>185</v>
      </c>
      <c r="D189" s="26">
        <v>2.9</v>
      </c>
      <c r="E189" s="26">
        <v>4.8</v>
      </c>
      <c r="F189" s="26">
        <v>29.6</v>
      </c>
      <c r="G189" s="26">
        <v>169</v>
      </c>
      <c r="H189" s="26">
        <v>0</v>
      </c>
    </row>
    <row r="190" spans="1:8">
      <c r="A190" s="102">
        <v>1</v>
      </c>
      <c r="B190" s="69" t="s">
        <v>21</v>
      </c>
      <c r="C190" s="26">
        <v>35</v>
      </c>
      <c r="D190" s="26">
        <v>2.5</v>
      </c>
      <c r="E190" s="26">
        <v>6.6</v>
      </c>
      <c r="F190" s="26">
        <v>12.8</v>
      </c>
      <c r="G190" s="26">
        <v>119</v>
      </c>
      <c r="H190" s="26">
        <v>0.02</v>
      </c>
    </row>
    <row r="191" spans="1:8">
      <c r="A191" s="103"/>
      <c r="B191" s="70"/>
      <c r="C191" s="26">
        <v>45</v>
      </c>
      <c r="D191" s="26">
        <v>2.7</v>
      </c>
      <c r="E191" s="26">
        <v>8.5</v>
      </c>
      <c r="F191" s="26">
        <v>16.5</v>
      </c>
      <c r="G191" s="26">
        <v>153</v>
      </c>
      <c r="H191" s="26">
        <v>0.03</v>
      </c>
    </row>
    <row r="192" spans="1:8" ht="6.75" customHeight="1">
      <c r="A192" s="102"/>
      <c r="B192" s="69"/>
      <c r="C192" s="26"/>
      <c r="D192" s="26"/>
      <c r="E192" s="26"/>
      <c r="F192" s="26"/>
      <c r="G192" s="26"/>
      <c r="H192" s="26"/>
    </row>
    <row r="193" spans="1:8" hidden="1">
      <c r="A193" s="103"/>
      <c r="B193" s="70"/>
      <c r="C193" s="26"/>
      <c r="D193" s="26"/>
      <c r="E193" s="26"/>
      <c r="F193" s="26"/>
      <c r="G193" s="26"/>
      <c r="H193" s="26"/>
    </row>
    <row r="194" spans="1:8">
      <c r="A194" s="102">
        <v>395</v>
      </c>
      <c r="B194" s="69" t="s">
        <v>26</v>
      </c>
      <c r="C194" s="26">
        <v>150</v>
      </c>
      <c r="D194" s="26">
        <v>1.8</v>
      </c>
      <c r="E194" s="26">
        <v>2.7</v>
      </c>
      <c r="F194" s="26">
        <v>21.5</v>
      </c>
      <c r="G194" s="26">
        <v>114</v>
      </c>
      <c r="H194" s="26">
        <v>0.3</v>
      </c>
    </row>
    <row r="195" spans="1:8">
      <c r="A195" s="103"/>
      <c r="B195" s="70"/>
      <c r="C195" s="26">
        <v>180</v>
      </c>
      <c r="D195" s="26">
        <v>2.2000000000000002</v>
      </c>
      <c r="E195" s="26">
        <v>3.2</v>
      </c>
      <c r="F195" s="26">
        <v>25.8</v>
      </c>
      <c r="G195" s="26">
        <v>136.80000000000001</v>
      </c>
      <c r="H195" s="26">
        <v>0.36</v>
      </c>
    </row>
    <row r="196" spans="1:8">
      <c r="A196" s="23"/>
      <c r="B196" s="86" t="s">
        <v>12</v>
      </c>
      <c r="C196" s="24">
        <f>C188+C190+C192+C194</f>
        <v>339</v>
      </c>
      <c r="D196" s="24">
        <f t="shared" ref="D196:H196" si="21">SUM(D188,D190,D192,D194,)</f>
        <v>6.6</v>
      </c>
      <c r="E196" s="24">
        <f t="shared" si="21"/>
        <v>13.2</v>
      </c>
      <c r="F196" s="24">
        <f t="shared" si="21"/>
        <v>58.379999999999995</v>
      </c>
      <c r="G196" s="24">
        <f t="shared" si="21"/>
        <v>374</v>
      </c>
      <c r="H196" s="24">
        <f t="shared" si="21"/>
        <v>0.32</v>
      </c>
    </row>
    <row r="197" spans="1:8">
      <c r="A197" s="23"/>
      <c r="B197" s="87"/>
      <c r="C197" s="24">
        <f>C189+C191+C193+C195</f>
        <v>410</v>
      </c>
      <c r="D197" s="24">
        <f>D189+D191+D193+D195</f>
        <v>7.8</v>
      </c>
      <c r="E197" s="24">
        <f>E189+E191+E193+E195</f>
        <v>16.5</v>
      </c>
      <c r="F197" s="24">
        <f>F189+F191+F193+F195</f>
        <v>71.900000000000006</v>
      </c>
      <c r="G197" s="24">
        <f>G189+G191+G193+G195</f>
        <v>458.8</v>
      </c>
      <c r="H197" s="24">
        <f>H189+H191+H193+H195</f>
        <v>0.39</v>
      </c>
    </row>
    <row r="198" spans="1:8">
      <c r="A198" s="25"/>
      <c r="B198" s="80" t="s">
        <v>13</v>
      </c>
      <c r="C198" s="80"/>
      <c r="D198" s="80"/>
      <c r="E198" s="80"/>
      <c r="F198" s="80"/>
      <c r="G198" s="80"/>
      <c r="H198" s="81"/>
    </row>
    <row r="199" spans="1:8">
      <c r="A199" s="113">
        <v>401</v>
      </c>
      <c r="B199" s="69" t="s">
        <v>66</v>
      </c>
      <c r="C199" s="31">
        <v>150</v>
      </c>
      <c r="D199" s="31">
        <v>4.3499999999999996</v>
      </c>
      <c r="E199" s="31">
        <v>3.75</v>
      </c>
      <c r="F199" s="31">
        <v>6</v>
      </c>
      <c r="G199" s="31">
        <v>75</v>
      </c>
      <c r="H199" s="31">
        <v>1.05</v>
      </c>
    </row>
    <row r="200" spans="1:8">
      <c r="A200" s="82"/>
      <c r="B200" s="70"/>
      <c r="C200" s="26">
        <v>150</v>
      </c>
      <c r="D200" s="31">
        <v>4.3499999999999996</v>
      </c>
      <c r="E200" s="31">
        <v>3.75</v>
      </c>
      <c r="F200" s="31">
        <v>6</v>
      </c>
      <c r="G200" s="31">
        <v>75</v>
      </c>
      <c r="H200" s="31">
        <v>1.05</v>
      </c>
    </row>
    <row r="201" spans="1:8">
      <c r="A201" s="23"/>
      <c r="B201" s="86" t="s">
        <v>12</v>
      </c>
      <c r="C201" s="24">
        <f t="shared" ref="C201:H202" si="22">SUM(C199)</f>
        <v>150</v>
      </c>
      <c r="D201" s="24">
        <f t="shared" si="22"/>
        <v>4.3499999999999996</v>
      </c>
      <c r="E201" s="24">
        <f t="shared" si="22"/>
        <v>3.75</v>
      </c>
      <c r="F201" s="24">
        <f t="shared" si="22"/>
        <v>6</v>
      </c>
      <c r="G201" s="24">
        <f t="shared" si="22"/>
        <v>75</v>
      </c>
      <c r="H201" s="24">
        <f t="shared" si="22"/>
        <v>1.05</v>
      </c>
    </row>
    <row r="202" spans="1:8">
      <c r="A202" s="23"/>
      <c r="B202" s="87"/>
      <c r="C202" s="24">
        <f t="shared" si="22"/>
        <v>150</v>
      </c>
      <c r="D202" s="24">
        <f t="shared" si="22"/>
        <v>4.3499999999999996</v>
      </c>
      <c r="E202" s="24">
        <f t="shared" si="22"/>
        <v>3.75</v>
      </c>
      <c r="F202" s="24">
        <f t="shared" si="22"/>
        <v>6</v>
      </c>
      <c r="G202" s="24">
        <f t="shared" si="22"/>
        <v>75</v>
      </c>
      <c r="H202" s="24">
        <f t="shared" si="22"/>
        <v>1.05</v>
      </c>
    </row>
    <row r="203" spans="1:8">
      <c r="A203" s="25"/>
      <c r="B203" s="79" t="s">
        <v>14</v>
      </c>
      <c r="C203" s="80"/>
      <c r="D203" s="80"/>
      <c r="E203" s="80"/>
      <c r="F203" s="80"/>
      <c r="G203" s="80"/>
      <c r="H203" s="81"/>
    </row>
    <row r="204" spans="1:8">
      <c r="A204" s="116">
        <v>27</v>
      </c>
      <c r="B204" s="69" t="s">
        <v>34</v>
      </c>
      <c r="C204" s="26">
        <v>30</v>
      </c>
      <c r="D204" s="26">
        <v>0.4</v>
      </c>
      <c r="E204" s="26">
        <v>0.9</v>
      </c>
      <c r="F204" s="26">
        <v>4.5999999999999996</v>
      </c>
      <c r="G204" s="26">
        <v>18.7</v>
      </c>
      <c r="H204" s="26">
        <v>1.3</v>
      </c>
    </row>
    <row r="205" spans="1:8">
      <c r="A205" s="117"/>
      <c r="B205" s="70"/>
      <c r="C205" s="26">
        <v>50</v>
      </c>
      <c r="D205" s="26">
        <v>0.7</v>
      </c>
      <c r="E205" s="26">
        <v>1.5</v>
      </c>
      <c r="F205" s="26">
        <v>7.6</v>
      </c>
      <c r="G205" s="26">
        <v>31.2</v>
      </c>
      <c r="H205" s="26">
        <v>2.1</v>
      </c>
    </row>
    <row r="206" spans="1:8">
      <c r="A206" s="71">
        <v>77</v>
      </c>
      <c r="B206" s="56" t="s">
        <v>69</v>
      </c>
      <c r="C206" s="1">
        <v>150</v>
      </c>
      <c r="D206" s="1">
        <v>1.2</v>
      </c>
      <c r="E206" s="1">
        <v>1.4</v>
      </c>
      <c r="F206" s="1">
        <v>8.9</v>
      </c>
      <c r="G206" s="1">
        <v>83.4</v>
      </c>
      <c r="H206" s="1">
        <v>3.7</v>
      </c>
    </row>
    <row r="207" spans="1:8">
      <c r="A207" s="72"/>
      <c r="B207" s="95"/>
      <c r="C207" s="1">
        <v>200</v>
      </c>
      <c r="D207" s="1">
        <v>1.6</v>
      </c>
      <c r="E207" s="1">
        <v>1.9</v>
      </c>
      <c r="F207" s="1">
        <v>11.9</v>
      </c>
      <c r="G207" s="1">
        <v>111.2</v>
      </c>
      <c r="H207" s="1">
        <v>4.9000000000000004</v>
      </c>
    </row>
    <row r="208" spans="1:8">
      <c r="A208" s="58">
        <v>290</v>
      </c>
      <c r="B208" s="106" t="s">
        <v>103</v>
      </c>
      <c r="C208" s="1">
        <v>65</v>
      </c>
      <c r="D208" s="1">
        <v>14.5</v>
      </c>
      <c r="E208" s="1">
        <v>5.7</v>
      </c>
      <c r="F208" s="1">
        <v>0.69</v>
      </c>
      <c r="G208" s="1">
        <v>112</v>
      </c>
      <c r="H208" s="1">
        <v>0.42</v>
      </c>
    </row>
    <row r="209" spans="1:9">
      <c r="A209" s="59"/>
      <c r="B209" s="107"/>
      <c r="C209" s="1">
        <v>85</v>
      </c>
      <c r="D209" s="1">
        <v>18.8</v>
      </c>
      <c r="E209" s="1">
        <v>6.2</v>
      </c>
      <c r="F209" s="1">
        <v>0.88</v>
      </c>
      <c r="G209" s="1">
        <v>134</v>
      </c>
      <c r="H209" s="1">
        <v>0.16</v>
      </c>
    </row>
    <row r="210" spans="1:9">
      <c r="A210" s="114">
        <v>165</v>
      </c>
      <c r="B210" s="56" t="s">
        <v>35</v>
      </c>
      <c r="C210" s="9">
        <v>115</v>
      </c>
      <c r="D210" s="9">
        <v>3</v>
      </c>
      <c r="E210" s="9">
        <v>3.4</v>
      </c>
      <c r="F210" s="9">
        <v>14.6</v>
      </c>
      <c r="G210" s="9">
        <v>101</v>
      </c>
      <c r="H210" s="9">
        <v>0</v>
      </c>
    </row>
    <row r="211" spans="1:9">
      <c r="A211" s="115"/>
      <c r="B211" s="57"/>
      <c r="C211" s="9">
        <v>138</v>
      </c>
      <c r="D211" s="9">
        <v>3.6</v>
      </c>
      <c r="E211" s="9">
        <v>4.0999999999999996</v>
      </c>
      <c r="F211" s="9">
        <v>17.3</v>
      </c>
      <c r="G211" s="9">
        <v>121.2</v>
      </c>
      <c r="H211" s="9">
        <v>0</v>
      </c>
    </row>
    <row r="212" spans="1:9">
      <c r="A212" s="71">
        <v>355</v>
      </c>
      <c r="B212" s="56" t="s">
        <v>70</v>
      </c>
      <c r="C212" s="1">
        <v>40</v>
      </c>
      <c r="D212" s="1">
        <v>0.7</v>
      </c>
      <c r="E212" s="1">
        <v>1.9</v>
      </c>
      <c r="F212" s="1">
        <v>2.8</v>
      </c>
      <c r="G212" s="1">
        <v>32</v>
      </c>
      <c r="H212" s="1">
        <v>0.5</v>
      </c>
    </row>
    <row r="213" spans="1:9">
      <c r="A213" s="72"/>
      <c r="B213" s="57"/>
      <c r="C213" s="1">
        <v>45</v>
      </c>
      <c r="D213" s="1">
        <v>0.8</v>
      </c>
      <c r="E213" s="1">
        <v>2</v>
      </c>
      <c r="F213" s="1">
        <v>3</v>
      </c>
      <c r="G213" s="1">
        <v>36</v>
      </c>
      <c r="H213" s="1">
        <v>0.7</v>
      </c>
    </row>
    <row r="214" spans="1:9">
      <c r="A214" s="58">
        <v>376</v>
      </c>
      <c r="B214" s="56" t="s">
        <v>86</v>
      </c>
      <c r="C214" s="1">
        <v>150</v>
      </c>
      <c r="D214" s="1">
        <v>0.45</v>
      </c>
      <c r="E214" s="1">
        <v>0</v>
      </c>
      <c r="F214" s="1">
        <v>23.5</v>
      </c>
      <c r="G214" s="1">
        <v>93</v>
      </c>
      <c r="H214" s="1">
        <v>2.7</v>
      </c>
      <c r="I214" s="42"/>
    </row>
    <row r="215" spans="1:9">
      <c r="A215" s="59"/>
      <c r="B215" s="57"/>
      <c r="C215" s="1">
        <v>180</v>
      </c>
      <c r="D215" s="1">
        <v>0.54</v>
      </c>
      <c r="E215" s="1">
        <v>0</v>
      </c>
      <c r="F215" s="1">
        <v>28.2</v>
      </c>
      <c r="G215" s="1">
        <v>105</v>
      </c>
      <c r="H215" s="1">
        <v>3.2</v>
      </c>
    </row>
    <row r="216" spans="1:9">
      <c r="A216" s="102">
        <v>2</v>
      </c>
      <c r="B216" s="113" t="s">
        <v>16</v>
      </c>
      <c r="C216" s="26">
        <v>30</v>
      </c>
      <c r="D216" s="26">
        <v>2</v>
      </c>
      <c r="E216" s="26">
        <v>0.4</v>
      </c>
      <c r="F216" s="26">
        <v>10</v>
      </c>
      <c r="G216" s="26">
        <v>51</v>
      </c>
      <c r="H216" s="26">
        <v>0</v>
      </c>
    </row>
    <row r="217" spans="1:9">
      <c r="A217" s="103"/>
      <c r="B217" s="82"/>
      <c r="C217" s="26">
        <v>40</v>
      </c>
      <c r="D217" s="26">
        <v>2.6</v>
      </c>
      <c r="E217" s="26">
        <v>0.5</v>
      </c>
      <c r="F217" s="26">
        <v>13.4</v>
      </c>
      <c r="G217" s="26">
        <v>68</v>
      </c>
      <c r="H217" s="26">
        <v>0</v>
      </c>
    </row>
    <row r="218" spans="1:9">
      <c r="A218" s="23"/>
      <c r="B218" s="86" t="s">
        <v>12</v>
      </c>
      <c r="C218" s="24">
        <f>C204+C206+C210+C212+C214+C216</f>
        <v>515</v>
      </c>
      <c r="D218" s="24">
        <f t="shared" ref="D218:H219" si="23">SUM(D204,D206,D208,D210,D212,D214,D216)</f>
        <v>22.25</v>
      </c>
      <c r="E218" s="24">
        <f t="shared" si="23"/>
        <v>13.700000000000001</v>
      </c>
      <c r="F218" s="24">
        <f t="shared" si="23"/>
        <v>65.09</v>
      </c>
      <c r="G218" s="24">
        <f t="shared" si="23"/>
        <v>491.1</v>
      </c>
      <c r="H218" s="24">
        <f t="shared" si="23"/>
        <v>8.620000000000001</v>
      </c>
    </row>
    <row r="219" spans="1:9">
      <c r="A219" s="23"/>
      <c r="B219" s="87"/>
      <c r="C219" s="24">
        <f>C205+C207+C211+C213+C215+C217</f>
        <v>653</v>
      </c>
      <c r="D219" s="24">
        <f t="shared" si="23"/>
        <v>28.640000000000004</v>
      </c>
      <c r="E219" s="24">
        <f t="shared" si="23"/>
        <v>16.2</v>
      </c>
      <c r="F219" s="24">
        <f t="shared" si="23"/>
        <v>82.28</v>
      </c>
      <c r="G219" s="24">
        <f t="shared" si="23"/>
        <v>606.59999999999991</v>
      </c>
      <c r="H219" s="24">
        <f t="shared" si="23"/>
        <v>11.06</v>
      </c>
    </row>
    <row r="220" spans="1:9">
      <c r="A220" s="25"/>
      <c r="B220" s="79" t="s">
        <v>17</v>
      </c>
      <c r="C220" s="80"/>
      <c r="D220" s="80"/>
      <c r="E220" s="80"/>
      <c r="F220" s="80"/>
      <c r="G220" s="80"/>
      <c r="H220" s="81"/>
    </row>
    <row r="221" spans="1:9">
      <c r="A221" s="102">
        <v>738</v>
      </c>
      <c r="B221" s="69" t="s">
        <v>118</v>
      </c>
      <c r="C221" s="26">
        <v>60</v>
      </c>
      <c r="D221" s="26">
        <v>4</v>
      </c>
      <c r="E221" s="26">
        <v>3.6</v>
      </c>
      <c r="F221" s="26">
        <v>19</v>
      </c>
      <c r="G221" s="26">
        <v>126</v>
      </c>
      <c r="H221" s="26">
        <v>0.6</v>
      </c>
    </row>
    <row r="222" spans="1:9">
      <c r="A222" s="103"/>
      <c r="B222" s="70"/>
      <c r="C222" s="26">
        <v>60</v>
      </c>
      <c r="D222" s="26">
        <v>4</v>
      </c>
      <c r="E222" s="26">
        <v>3.6</v>
      </c>
      <c r="F222" s="26">
        <v>19</v>
      </c>
      <c r="G222" s="26">
        <v>126</v>
      </c>
      <c r="H222" s="26">
        <v>0.6</v>
      </c>
    </row>
    <row r="223" spans="1:9">
      <c r="A223" s="102">
        <v>400</v>
      </c>
      <c r="B223" s="69" t="s">
        <v>29</v>
      </c>
      <c r="C223" s="26">
        <v>150</v>
      </c>
      <c r="D223" s="26">
        <v>4.58</v>
      </c>
      <c r="E223" s="26">
        <v>4.08</v>
      </c>
      <c r="F223" s="26">
        <v>7.58</v>
      </c>
      <c r="G223" s="26">
        <v>85</v>
      </c>
      <c r="H223" s="26">
        <v>2.0499999999999998</v>
      </c>
    </row>
    <row r="224" spans="1:9">
      <c r="A224" s="103"/>
      <c r="B224" s="70"/>
      <c r="C224" s="26">
        <v>180</v>
      </c>
      <c r="D224" s="26">
        <v>5.48</v>
      </c>
      <c r="E224" s="26">
        <v>4.88</v>
      </c>
      <c r="F224" s="26">
        <v>9.07</v>
      </c>
      <c r="G224" s="26">
        <v>102</v>
      </c>
      <c r="H224" s="26">
        <v>2.46</v>
      </c>
    </row>
    <row r="225" spans="1:8">
      <c r="A225" s="23"/>
      <c r="B225" s="86" t="s">
        <v>12</v>
      </c>
      <c r="C225" s="24">
        <f>C221+C223</f>
        <v>210</v>
      </c>
      <c r="D225" s="24">
        <f t="shared" ref="D225:H226" si="24">SUM(D221,D223,)</f>
        <v>8.58</v>
      </c>
      <c r="E225" s="24">
        <f t="shared" si="24"/>
        <v>7.68</v>
      </c>
      <c r="F225" s="24">
        <f t="shared" si="24"/>
        <v>26.58</v>
      </c>
      <c r="G225" s="24">
        <f t="shared" si="24"/>
        <v>211</v>
      </c>
      <c r="H225" s="24">
        <f t="shared" si="24"/>
        <v>2.65</v>
      </c>
    </row>
    <row r="226" spans="1:8">
      <c r="A226" s="23"/>
      <c r="B226" s="87"/>
      <c r="C226" s="24">
        <f>C222+C224</f>
        <v>240</v>
      </c>
      <c r="D226" s="24">
        <f t="shared" si="24"/>
        <v>9.48</v>
      </c>
      <c r="E226" s="24">
        <f t="shared" si="24"/>
        <v>8.48</v>
      </c>
      <c r="F226" s="24">
        <f t="shared" si="24"/>
        <v>28.07</v>
      </c>
      <c r="G226" s="24">
        <f t="shared" si="24"/>
        <v>228</v>
      </c>
      <c r="H226" s="24">
        <f t="shared" si="24"/>
        <v>3.06</v>
      </c>
    </row>
    <row r="227" spans="1:8">
      <c r="A227" s="23"/>
      <c r="B227" s="86" t="s">
        <v>18</v>
      </c>
      <c r="C227" s="24">
        <f t="shared" ref="C227:H228" si="25">SUM(C196,C201,C218,C225,)</f>
        <v>1214</v>
      </c>
      <c r="D227" s="24">
        <f t="shared" si="25"/>
        <v>41.78</v>
      </c>
      <c r="E227" s="24">
        <f t="shared" si="25"/>
        <v>38.33</v>
      </c>
      <c r="F227" s="24">
        <f t="shared" si="25"/>
        <v>156.05000000000001</v>
      </c>
      <c r="G227" s="24">
        <f t="shared" si="25"/>
        <v>1151.0999999999999</v>
      </c>
      <c r="H227" s="24">
        <f t="shared" si="25"/>
        <v>12.640000000000002</v>
      </c>
    </row>
    <row r="228" spans="1:8">
      <c r="A228" s="23"/>
      <c r="B228" s="87"/>
      <c r="C228" s="24">
        <f t="shared" si="25"/>
        <v>1453</v>
      </c>
      <c r="D228" s="24">
        <f t="shared" si="25"/>
        <v>50.27000000000001</v>
      </c>
      <c r="E228" s="24">
        <f t="shared" si="25"/>
        <v>44.930000000000007</v>
      </c>
      <c r="F228" s="24">
        <f t="shared" si="25"/>
        <v>188.25</v>
      </c>
      <c r="G228" s="24">
        <f t="shared" si="25"/>
        <v>1368.3999999999999</v>
      </c>
      <c r="H228" s="24">
        <f t="shared" si="25"/>
        <v>15.56</v>
      </c>
    </row>
    <row r="230" spans="1:8">
      <c r="A230" s="92" t="s">
        <v>36</v>
      </c>
      <c r="B230" s="28"/>
      <c r="C230" s="93" t="s">
        <v>1</v>
      </c>
      <c r="D230" s="94" t="s">
        <v>2</v>
      </c>
      <c r="E230" s="94"/>
      <c r="F230" s="94"/>
      <c r="G230" s="94" t="s">
        <v>3</v>
      </c>
      <c r="H230" s="94" t="s">
        <v>4</v>
      </c>
    </row>
    <row r="231" spans="1:8">
      <c r="A231" s="92"/>
      <c r="B231" s="29" t="s">
        <v>20</v>
      </c>
      <c r="C231" s="93"/>
      <c r="D231" s="29" t="s">
        <v>6</v>
      </c>
      <c r="E231" s="29" t="s">
        <v>7</v>
      </c>
      <c r="F231" s="29" t="s">
        <v>8</v>
      </c>
      <c r="G231" s="94"/>
      <c r="H231" s="94"/>
    </row>
    <row r="232" spans="1:8">
      <c r="A232" s="25" t="s">
        <v>9</v>
      </c>
      <c r="B232" s="80" t="s">
        <v>10</v>
      </c>
      <c r="C232" s="80"/>
      <c r="D232" s="80"/>
      <c r="E232" s="80"/>
      <c r="F232" s="80"/>
      <c r="G232" s="80"/>
      <c r="H232" s="81"/>
    </row>
    <row r="233" spans="1:8">
      <c r="A233" s="71" t="s">
        <v>87</v>
      </c>
      <c r="B233" s="56" t="s">
        <v>91</v>
      </c>
      <c r="C233" s="1">
        <v>154</v>
      </c>
      <c r="D233" s="1">
        <v>5.7</v>
      </c>
      <c r="E233" s="1">
        <v>7.6</v>
      </c>
      <c r="F233" s="1">
        <v>25.5</v>
      </c>
      <c r="G233" s="1">
        <v>188.5</v>
      </c>
      <c r="H233" s="1">
        <v>0.1</v>
      </c>
    </row>
    <row r="234" spans="1:8">
      <c r="A234" s="72"/>
      <c r="B234" s="57"/>
      <c r="C234" s="1">
        <v>185</v>
      </c>
      <c r="D234" s="1">
        <v>6.8</v>
      </c>
      <c r="E234" s="1">
        <v>9.1</v>
      </c>
      <c r="F234" s="1">
        <v>30.5</v>
      </c>
      <c r="G234" s="1">
        <v>226.2</v>
      </c>
      <c r="H234" s="1">
        <v>0.12</v>
      </c>
    </row>
    <row r="235" spans="1:8">
      <c r="A235" s="58">
        <v>1</v>
      </c>
      <c r="B235" s="73" t="s">
        <v>21</v>
      </c>
      <c r="C235" s="1">
        <v>35</v>
      </c>
      <c r="D235" s="1">
        <v>2.5</v>
      </c>
      <c r="E235" s="1">
        <v>6.6</v>
      </c>
      <c r="F235" s="1">
        <v>12.8</v>
      </c>
      <c r="G235" s="1">
        <v>119</v>
      </c>
      <c r="H235" s="1">
        <v>0.02</v>
      </c>
    </row>
    <row r="236" spans="1:8">
      <c r="A236" s="59"/>
      <c r="B236" s="83"/>
      <c r="C236" s="1">
        <v>45</v>
      </c>
      <c r="D236" s="1">
        <v>2.7</v>
      </c>
      <c r="E236" s="1">
        <v>8.5</v>
      </c>
      <c r="F236" s="1">
        <v>16.5</v>
      </c>
      <c r="G236" s="1">
        <v>153</v>
      </c>
      <c r="H236" s="1">
        <v>0.03</v>
      </c>
    </row>
    <row r="237" spans="1:8" ht="9.75" customHeight="1">
      <c r="A237" s="58"/>
      <c r="B237" s="56"/>
      <c r="C237" s="1"/>
      <c r="D237" s="1"/>
      <c r="E237" s="1"/>
      <c r="F237" s="1"/>
      <c r="G237" s="1"/>
      <c r="H237" s="1"/>
    </row>
    <row r="238" spans="1:8" hidden="1">
      <c r="A238" s="59"/>
      <c r="B238" s="57"/>
      <c r="C238" s="1"/>
      <c r="D238" s="1"/>
      <c r="E238" s="1"/>
      <c r="F238" s="1"/>
      <c r="G238" s="1"/>
      <c r="H238" s="1"/>
    </row>
    <row r="239" spans="1:8">
      <c r="A239" s="111">
        <v>397</v>
      </c>
      <c r="B239" s="69" t="s">
        <v>22</v>
      </c>
      <c r="C239" s="26">
        <v>150</v>
      </c>
      <c r="D239" s="26">
        <v>3.2</v>
      </c>
      <c r="E239" s="26">
        <v>2.7</v>
      </c>
      <c r="F239" s="26">
        <v>12.9</v>
      </c>
      <c r="G239" s="26">
        <v>89</v>
      </c>
      <c r="H239" s="26">
        <v>1.2</v>
      </c>
    </row>
    <row r="240" spans="1:8">
      <c r="A240" s="112"/>
      <c r="B240" s="70"/>
      <c r="C240" s="26">
        <v>180</v>
      </c>
      <c r="D240" s="26">
        <v>3.7</v>
      </c>
      <c r="E240" s="26">
        <v>3.2</v>
      </c>
      <c r="F240" s="26">
        <v>15.8</v>
      </c>
      <c r="G240" s="26">
        <v>107</v>
      </c>
      <c r="H240" s="26">
        <v>1.4</v>
      </c>
    </row>
    <row r="241" spans="1:8">
      <c r="A241" s="23"/>
      <c r="B241" s="86" t="s">
        <v>12</v>
      </c>
      <c r="C241" s="24">
        <f>C233+C235+C237+C239</f>
        <v>339</v>
      </c>
      <c r="D241" s="24">
        <f t="shared" ref="D241:H242" si="26">SUM(D233,D235,D237,D239,)</f>
        <v>11.399999999999999</v>
      </c>
      <c r="E241" s="24">
        <f t="shared" si="26"/>
        <v>16.899999999999999</v>
      </c>
      <c r="F241" s="24">
        <f t="shared" si="26"/>
        <v>51.199999999999996</v>
      </c>
      <c r="G241" s="24">
        <f t="shared" si="26"/>
        <v>396.5</v>
      </c>
      <c r="H241" s="24">
        <f t="shared" si="26"/>
        <v>1.32</v>
      </c>
    </row>
    <row r="242" spans="1:8">
      <c r="A242" s="23"/>
      <c r="B242" s="87"/>
      <c r="C242" s="24">
        <f>C234+C236+C238+C240</f>
        <v>410</v>
      </c>
      <c r="D242" s="24">
        <f t="shared" si="26"/>
        <v>13.2</v>
      </c>
      <c r="E242" s="24">
        <f t="shared" si="26"/>
        <v>20.8</v>
      </c>
      <c r="F242" s="24">
        <f t="shared" si="26"/>
        <v>62.8</v>
      </c>
      <c r="G242" s="24">
        <f t="shared" si="26"/>
        <v>486.2</v>
      </c>
      <c r="H242" s="24">
        <f t="shared" si="26"/>
        <v>1.5499999999999998</v>
      </c>
    </row>
    <row r="243" spans="1:8">
      <c r="A243" s="25"/>
      <c r="B243" s="80" t="s">
        <v>13</v>
      </c>
      <c r="C243" s="80"/>
      <c r="D243" s="80"/>
      <c r="E243" s="80"/>
      <c r="F243" s="80"/>
      <c r="G243" s="80"/>
      <c r="H243" s="81"/>
    </row>
    <row r="244" spans="1:8">
      <c r="A244" s="75">
        <v>368</v>
      </c>
      <c r="B244" s="69" t="s">
        <v>67</v>
      </c>
      <c r="C244" s="31">
        <v>150</v>
      </c>
      <c r="D244" s="31">
        <v>0.6</v>
      </c>
      <c r="E244" s="31">
        <v>0.5</v>
      </c>
      <c r="F244" s="31">
        <v>15.5</v>
      </c>
      <c r="G244" s="31">
        <v>69</v>
      </c>
      <c r="H244" s="31">
        <v>15</v>
      </c>
    </row>
    <row r="245" spans="1:8">
      <c r="A245" s="101"/>
      <c r="B245" s="70"/>
      <c r="C245" s="26">
        <v>150</v>
      </c>
      <c r="D245" s="27">
        <v>0.6</v>
      </c>
      <c r="E245" s="27">
        <v>0.5</v>
      </c>
      <c r="F245" s="27">
        <v>15.5</v>
      </c>
      <c r="G245" s="27">
        <v>69</v>
      </c>
      <c r="H245" s="27">
        <v>15</v>
      </c>
    </row>
    <row r="246" spans="1:8">
      <c r="A246" s="23"/>
      <c r="B246" s="86" t="s">
        <v>12</v>
      </c>
      <c r="C246" s="24">
        <f t="shared" ref="C246:H247" si="27">SUM(C244)</f>
        <v>150</v>
      </c>
      <c r="D246" s="24">
        <f t="shared" si="27"/>
        <v>0.6</v>
      </c>
      <c r="E246" s="24">
        <v>0.5</v>
      </c>
      <c r="F246" s="24">
        <f t="shared" si="27"/>
        <v>15.5</v>
      </c>
      <c r="G246" s="24">
        <f t="shared" si="27"/>
        <v>69</v>
      </c>
      <c r="H246" s="24">
        <f t="shared" si="27"/>
        <v>15</v>
      </c>
    </row>
    <row r="247" spans="1:8">
      <c r="A247" s="23"/>
      <c r="B247" s="87"/>
      <c r="C247" s="24">
        <f t="shared" si="27"/>
        <v>150</v>
      </c>
      <c r="D247" s="24">
        <f t="shared" si="27"/>
        <v>0.6</v>
      </c>
      <c r="E247" s="24">
        <f t="shared" si="27"/>
        <v>0.5</v>
      </c>
      <c r="F247" s="24">
        <f t="shared" si="27"/>
        <v>15.5</v>
      </c>
      <c r="G247" s="24">
        <f t="shared" si="27"/>
        <v>69</v>
      </c>
      <c r="H247" s="24">
        <f t="shared" si="27"/>
        <v>15</v>
      </c>
    </row>
    <row r="248" spans="1:8">
      <c r="A248" s="25"/>
      <c r="B248" s="79" t="s">
        <v>14</v>
      </c>
      <c r="C248" s="80"/>
      <c r="D248" s="80"/>
      <c r="E248" s="80"/>
      <c r="F248" s="80"/>
      <c r="G248" s="80"/>
      <c r="H248" s="81"/>
    </row>
    <row r="249" spans="1:8">
      <c r="A249" s="109">
        <v>53</v>
      </c>
      <c r="B249" s="56" t="s">
        <v>100</v>
      </c>
      <c r="C249" s="4">
        <v>30</v>
      </c>
      <c r="D249" s="4">
        <v>0.04</v>
      </c>
      <c r="E249" s="4">
        <v>0.15</v>
      </c>
      <c r="F249" s="4">
        <v>1.8</v>
      </c>
      <c r="G249" s="4">
        <v>21</v>
      </c>
      <c r="H249" s="4">
        <v>0.3</v>
      </c>
    </row>
    <row r="250" spans="1:8">
      <c r="A250" s="110"/>
      <c r="B250" s="57"/>
      <c r="C250" s="1">
        <v>50</v>
      </c>
      <c r="D250" s="1">
        <v>0.06</v>
      </c>
      <c r="E250" s="1">
        <v>0.25</v>
      </c>
      <c r="F250" s="1">
        <v>3</v>
      </c>
      <c r="G250" s="1">
        <v>34.799999999999997</v>
      </c>
      <c r="H250" s="1">
        <v>0.5</v>
      </c>
    </row>
    <row r="251" spans="1:8">
      <c r="A251" s="58">
        <v>57</v>
      </c>
      <c r="B251" s="96" t="s">
        <v>105</v>
      </c>
      <c r="C251" s="1">
        <v>154</v>
      </c>
      <c r="D251" s="1">
        <v>1.4</v>
      </c>
      <c r="E251" s="1">
        <v>3.2</v>
      </c>
      <c r="F251" s="1">
        <v>7.8</v>
      </c>
      <c r="G251" s="1">
        <v>68.599999999999994</v>
      </c>
      <c r="H251" s="1">
        <v>6.2</v>
      </c>
    </row>
    <row r="252" spans="1:8">
      <c r="A252" s="59"/>
      <c r="B252" s="95"/>
      <c r="C252" s="1">
        <v>205</v>
      </c>
      <c r="D252" s="1">
        <v>1.7</v>
      </c>
      <c r="E252" s="1">
        <v>4.0999999999999996</v>
      </c>
      <c r="F252" s="1">
        <v>10.4</v>
      </c>
      <c r="G252" s="1">
        <v>90.2</v>
      </c>
      <c r="H252" s="1">
        <v>9.1999999999999993</v>
      </c>
    </row>
    <row r="253" spans="1:8">
      <c r="A253" s="71" t="s">
        <v>134</v>
      </c>
      <c r="B253" s="56" t="s">
        <v>131</v>
      </c>
      <c r="C253" s="1">
        <v>155</v>
      </c>
      <c r="D253" s="1">
        <v>16.2</v>
      </c>
      <c r="E253" s="1">
        <v>8.4</v>
      </c>
      <c r="F253" s="1">
        <v>28.4</v>
      </c>
      <c r="G253" s="1">
        <v>262.5</v>
      </c>
      <c r="H253" s="1">
        <v>1.35</v>
      </c>
    </row>
    <row r="254" spans="1:8">
      <c r="A254" s="72"/>
      <c r="B254" s="57"/>
      <c r="C254" s="1">
        <v>185</v>
      </c>
      <c r="D254" s="1">
        <v>19.399999999999999</v>
      </c>
      <c r="E254" s="1">
        <v>10.1</v>
      </c>
      <c r="F254" s="1">
        <v>34.1</v>
      </c>
      <c r="G254" s="1">
        <v>315</v>
      </c>
      <c r="H254" s="1">
        <v>1.62</v>
      </c>
    </row>
    <row r="255" spans="1:8">
      <c r="A255" s="58">
        <v>372</v>
      </c>
      <c r="B255" s="56" t="s">
        <v>60</v>
      </c>
      <c r="C255" s="1">
        <v>150</v>
      </c>
      <c r="D255" s="1">
        <v>0.2</v>
      </c>
      <c r="E255" s="1">
        <v>0.09</v>
      </c>
      <c r="F255" s="1">
        <v>18</v>
      </c>
      <c r="G255" s="1">
        <v>73</v>
      </c>
      <c r="H255" s="1">
        <v>1.2</v>
      </c>
    </row>
    <row r="256" spans="1:8">
      <c r="A256" s="59"/>
      <c r="B256" s="57"/>
      <c r="C256" s="1">
        <v>180</v>
      </c>
      <c r="D256" s="1">
        <v>0.3</v>
      </c>
      <c r="E256" s="1">
        <v>0.11</v>
      </c>
      <c r="F256" s="1">
        <v>22</v>
      </c>
      <c r="G256" s="1">
        <v>88</v>
      </c>
      <c r="H256" s="1">
        <v>1.5</v>
      </c>
    </row>
    <row r="257" spans="1:8">
      <c r="A257" s="58">
        <v>2</v>
      </c>
      <c r="B257" s="96" t="s">
        <v>16</v>
      </c>
      <c r="C257" s="1">
        <v>30</v>
      </c>
      <c r="D257" s="1">
        <v>2</v>
      </c>
      <c r="E257" s="1">
        <v>0.4</v>
      </c>
      <c r="F257" s="1">
        <v>10</v>
      </c>
      <c r="G257" s="1">
        <v>51</v>
      </c>
      <c r="H257" s="1">
        <v>0</v>
      </c>
    </row>
    <row r="258" spans="1:8">
      <c r="A258" s="59"/>
      <c r="B258" s="95"/>
      <c r="C258" s="1">
        <v>40</v>
      </c>
      <c r="D258" s="1">
        <v>2.6</v>
      </c>
      <c r="E258" s="1">
        <v>0.5</v>
      </c>
      <c r="F258" s="1">
        <v>13.4</v>
      </c>
      <c r="G258" s="1">
        <v>68</v>
      </c>
      <c r="H258" s="1">
        <v>0</v>
      </c>
    </row>
    <row r="259" spans="1:8">
      <c r="A259" s="23"/>
      <c r="B259" s="86" t="s">
        <v>12</v>
      </c>
      <c r="C259" s="24">
        <f>C249+C251+C253+C255+C257</f>
        <v>519</v>
      </c>
      <c r="D259" s="24">
        <f t="shared" ref="D259:H260" si="28">SUM(D249,D251,D253,D255,D257,)</f>
        <v>19.84</v>
      </c>
      <c r="E259" s="24">
        <f t="shared" si="28"/>
        <v>12.24</v>
      </c>
      <c r="F259" s="24">
        <f t="shared" si="28"/>
        <v>66</v>
      </c>
      <c r="G259" s="24">
        <f t="shared" si="28"/>
        <v>476.1</v>
      </c>
      <c r="H259" s="24">
        <f t="shared" si="28"/>
        <v>9.0499999999999989</v>
      </c>
    </row>
    <row r="260" spans="1:8">
      <c r="A260" s="23"/>
      <c r="B260" s="87"/>
      <c r="C260" s="24">
        <f>C250+C252+C254+C256+C258</f>
        <v>660</v>
      </c>
      <c r="D260" s="24">
        <f t="shared" si="28"/>
        <v>24.060000000000002</v>
      </c>
      <c r="E260" s="24">
        <f t="shared" si="28"/>
        <v>15.059999999999999</v>
      </c>
      <c r="F260" s="24">
        <f t="shared" si="28"/>
        <v>82.9</v>
      </c>
      <c r="G260" s="24">
        <f t="shared" si="28"/>
        <v>596</v>
      </c>
      <c r="H260" s="24">
        <f t="shared" si="28"/>
        <v>12.82</v>
      </c>
    </row>
    <row r="261" spans="1:8">
      <c r="A261" s="25"/>
      <c r="B261" s="79" t="s">
        <v>17</v>
      </c>
      <c r="C261" s="80"/>
      <c r="D261" s="80"/>
      <c r="E261" s="80"/>
      <c r="F261" s="80"/>
      <c r="G261" s="80"/>
      <c r="H261" s="81"/>
    </row>
    <row r="262" spans="1:8">
      <c r="A262" s="71">
        <v>236</v>
      </c>
      <c r="B262" s="56" t="s">
        <v>80</v>
      </c>
      <c r="C262" s="1">
        <v>65</v>
      </c>
      <c r="D262" s="1">
        <v>8</v>
      </c>
      <c r="E262" s="1">
        <v>5.5</v>
      </c>
      <c r="F262" s="1">
        <v>10.5</v>
      </c>
      <c r="G262" s="1">
        <v>123</v>
      </c>
      <c r="H262" s="1">
        <v>0.2</v>
      </c>
    </row>
    <row r="263" spans="1:8">
      <c r="A263" s="72"/>
      <c r="B263" s="57"/>
      <c r="C263" s="1">
        <v>75</v>
      </c>
      <c r="D263" s="1">
        <v>9.5</v>
      </c>
      <c r="E263" s="1">
        <v>6.5</v>
      </c>
      <c r="F263" s="1">
        <v>12.6</v>
      </c>
      <c r="G263" s="1">
        <v>146</v>
      </c>
      <c r="H263" s="1">
        <v>0.3</v>
      </c>
    </row>
    <row r="264" spans="1:8">
      <c r="A264" s="58">
        <v>392</v>
      </c>
      <c r="B264" s="56" t="s">
        <v>83</v>
      </c>
      <c r="C264" s="1">
        <v>150</v>
      </c>
      <c r="D264" s="1">
        <v>0.15</v>
      </c>
      <c r="E264" s="1">
        <v>0</v>
      </c>
      <c r="F264" s="1">
        <v>11.2</v>
      </c>
      <c r="G264" s="1">
        <v>43.5</v>
      </c>
      <c r="H264" s="1">
        <v>0</v>
      </c>
    </row>
    <row r="265" spans="1:8">
      <c r="A265" s="59"/>
      <c r="B265" s="57"/>
      <c r="C265" s="1">
        <v>180</v>
      </c>
      <c r="D265" s="1">
        <v>0.18</v>
      </c>
      <c r="E265" s="1">
        <v>0</v>
      </c>
      <c r="F265" s="1">
        <v>13.4</v>
      </c>
      <c r="G265" s="1">
        <v>52.2</v>
      </c>
      <c r="H265" s="1">
        <v>0</v>
      </c>
    </row>
    <row r="266" spans="1:8">
      <c r="A266" s="2"/>
      <c r="B266" s="86" t="s">
        <v>12</v>
      </c>
      <c r="C266" s="24">
        <f t="shared" ref="C266:H267" si="29">C262+C264</f>
        <v>215</v>
      </c>
      <c r="D266" s="24">
        <f t="shared" si="29"/>
        <v>8.15</v>
      </c>
      <c r="E266" s="24">
        <f t="shared" si="29"/>
        <v>5.5</v>
      </c>
      <c r="F266" s="24">
        <f t="shared" si="29"/>
        <v>21.7</v>
      </c>
      <c r="G266" s="24">
        <f t="shared" si="29"/>
        <v>166.5</v>
      </c>
      <c r="H266" s="24">
        <f t="shared" si="29"/>
        <v>0.2</v>
      </c>
    </row>
    <row r="267" spans="1:8">
      <c r="A267" s="2"/>
      <c r="B267" s="87"/>
      <c r="C267" s="24">
        <f t="shared" si="29"/>
        <v>255</v>
      </c>
      <c r="D267" s="24">
        <f t="shared" si="29"/>
        <v>9.68</v>
      </c>
      <c r="E267" s="24">
        <f t="shared" si="29"/>
        <v>6.5</v>
      </c>
      <c r="F267" s="24">
        <f t="shared" si="29"/>
        <v>26</v>
      </c>
      <c r="G267" s="24">
        <f t="shared" si="29"/>
        <v>198.2</v>
      </c>
      <c r="H267" s="24">
        <f t="shared" si="29"/>
        <v>0.3</v>
      </c>
    </row>
    <row r="268" spans="1:8">
      <c r="A268" s="2"/>
      <c r="B268" s="86" t="s">
        <v>18</v>
      </c>
      <c r="C268" s="24">
        <f t="shared" ref="C268:H269" si="30">SUM(C241,C246,C259,C266,)</f>
        <v>1223</v>
      </c>
      <c r="D268" s="24">
        <f t="shared" si="30"/>
        <v>39.989999999999995</v>
      </c>
      <c r="E268" s="24">
        <f t="shared" si="30"/>
        <v>35.14</v>
      </c>
      <c r="F268" s="24">
        <f t="shared" si="30"/>
        <v>154.39999999999998</v>
      </c>
      <c r="G268" s="24">
        <f t="shared" si="30"/>
        <v>1108.0999999999999</v>
      </c>
      <c r="H268" s="24">
        <f t="shared" si="30"/>
        <v>25.569999999999997</v>
      </c>
    </row>
    <row r="269" spans="1:8">
      <c r="A269" s="2"/>
      <c r="B269" s="87"/>
      <c r="C269" s="24">
        <f t="shared" si="30"/>
        <v>1475</v>
      </c>
      <c r="D269" s="24">
        <f t="shared" si="30"/>
        <v>47.54</v>
      </c>
      <c r="E269" s="24">
        <f t="shared" si="30"/>
        <v>42.86</v>
      </c>
      <c r="F269" s="24">
        <f t="shared" si="30"/>
        <v>187.2</v>
      </c>
      <c r="G269" s="24">
        <f t="shared" si="30"/>
        <v>1349.4</v>
      </c>
      <c r="H269" s="24">
        <f t="shared" si="30"/>
        <v>29.67</v>
      </c>
    </row>
    <row r="270" spans="1:8">
      <c r="B270" s="33"/>
      <c r="C270" s="33"/>
      <c r="D270" s="33"/>
      <c r="E270" s="33"/>
      <c r="F270" s="33"/>
      <c r="G270" s="33"/>
      <c r="H270" s="33"/>
    </row>
    <row r="272" spans="1:8">
      <c r="A272" s="92" t="s">
        <v>37</v>
      </c>
      <c r="B272" s="28"/>
      <c r="C272" s="93" t="s">
        <v>1</v>
      </c>
      <c r="D272" s="94" t="s">
        <v>2</v>
      </c>
      <c r="E272" s="94"/>
      <c r="F272" s="94"/>
      <c r="G272" s="94" t="s">
        <v>3</v>
      </c>
      <c r="H272" s="94" t="s">
        <v>4</v>
      </c>
    </row>
    <row r="273" spans="1:8">
      <c r="A273" s="92"/>
      <c r="B273" s="29" t="s">
        <v>20</v>
      </c>
      <c r="C273" s="93"/>
      <c r="D273" s="29" t="s">
        <v>6</v>
      </c>
      <c r="E273" s="29" t="s">
        <v>7</v>
      </c>
      <c r="F273" s="29" t="s">
        <v>8</v>
      </c>
      <c r="G273" s="94"/>
      <c r="H273" s="94"/>
    </row>
    <row r="274" spans="1:8">
      <c r="A274" s="30" t="s">
        <v>9</v>
      </c>
      <c r="B274" s="97" t="s">
        <v>10</v>
      </c>
      <c r="C274" s="97"/>
      <c r="D274" s="97"/>
      <c r="E274" s="97"/>
      <c r="F274" s="97"/>
      <c r="G274" s="97"/>
      <c r="H274" s="98"/>
    </row>
    <row r="275" spans="1:8">
      <c r="A275" s="58">
        <v>223</v>
      </c>
      <c r="B275" s="56" t="s">
        <v>46</v>
      </c>
      <c r="C275" s="1">
        <v>125</v>
      </c>
      <c r="D275" s="1">
        <v>11</v>
      </c>
      <c r="E275" s="1">
        <v>21</v>
      </c>
      <c r="F275" s="1">
        <v>2.2000000000000002</v>
      </c>
      <c r="G275" s="1">
        <v>230</v>
      </c>
      <c r="H275" s="1">
        <v>0.2</v>
      </c>
    </row>
    <row r="276" spans="1:8">
      <c r="A276" s="59"/>
      <c r="B276" s="57"/>
      <c r="C276" s="1">
        <v>145</v>
      </c>
      <c r="D276" s="1">
        <v>13</v>
      </c>
      <c r="E276" s="1">
        <v>24</v>
      </c>
      <c r="F276" s="1">
        <v>2.5</v>
      </c>
      <c r="G276" s="1">
        <v>203</v>
      </c>
      <c r="H276" s="1">
        <v>0.3</v>
      </c>
    </row>
    <row r="277" spans="1:8">
      <c r="A277" s="58">
        <v>3</v>
      </c>
      <c r="B277" s="56" t="s">
        <v>85</v>
      </c>
      <c r="C277" s="1">
        <v>35</v>
      </c>
      <c r="D277" s="1">
        <v>2.5</v>
      </c>
      <c r="E277" s="1">
        <v>6.6</v>
      </c>
      <c r="F277" s="1">
        <v>12.8</v>
      </c>
      <c r="G277" s="1">
        <v>119</v>
      </c>
      <c r="H277" s="1">
        <v>0.02</v>
      </c>
    </row>
    <row r="278" spans="1:8">
      <c r="A278" s="59"/>
      <c r="B278" s="57"/>
      <c r="C278" s="1">
        <v>45</v>
      </c>
      <c r="D278" s="1">
        <v>2.7</v>
      </c>
      <c r="E278" s="1">
        <v>8.5</v>
      </c>
      <c r="F278" s="1">
        <v>19.100000000000001</v>
      </c>
      <c r="G278" s="1">
        <v>6.5</v>
      </c>
      <c r="H278" s="1">
        <v>0.03</v>
      </c>
    </row>
    <row r="279" spans="1:8" ht="9" customHeight="1">
      <c r="A279" s="58"/>
      <c r="B279" s="56"/>
      <c r="C279" s="1"/>
      <c r="D279" s="1"/>
      <c r="E279" s="1"/>
      <c r="F279" s="1"/>
      <c r="G279" s="1"/>
      <c r="H279" s="1"/>
    </row>
    <row r="280" spans="1:8" hidden="1">
      <c r="A280" s="59"/>
      <c r="B280" s="57"/>
      <c r="C280" s="1"/>
      <c r="D280" s="1"/>
      <c r="E280" s="1"/>
      <c r="F280" s="1"/>
      <c r="G280" s="1"/>
      <c r="H280" s="1"/>
    </row>
    <row r="281" spans="1:8">
      <c r="A281" s="102">
        <v>395</v>
      </c>
      <c r="B281" s="69" t="s">
        <v>26</v>
      </c>
      <c r="C281" s="26">
        <v>150</v>
      </c>
      <c r="D281" s="26">
        <v>1.8</v>
      </c>
      <c r="E281" s="26">
        <v>2.7</v>
      </c>
      <c r="F281" s="26">
        <v>21.5</v>
      </c>
      <c r="G281" s="26">
        <v>114</v>
      </c>
      <c r="H281" s="26">
        <v>0.3</v>
      </c>
    </row>
    <row r="282" spans="1:8">
      <c r="A282" s="103"/>
      <c r="B282" s="70"/>
      <c r="C282" s="26">
        <v>180</v>
      </c>
      <c r="D282" s="26">
        <v>2.2000000000000002</v>
      </c>
      <c r="E282" s="26">
        <v>3.2</v>
      </c>
      <c r="F282" s="26">
        <v>25.8</v>
      </c>
      <c r="G282" s="26">
        <v>136.80000000000001</v>
      </c>
      <c r="H282" s="26">
        <v>0.36</v>
      </c>
    </row>
    <row r="283" spans="1:8">
      <c r="A283" s="23"/>
      <c r="B283" s="77" t="s">
        <v>12</v>
      </c>
      <c r="C283" s="24">
        <f>C275+C277+C279+C281</f>
        <v>310</v>
      </c>
      <c r="D283" s="24">
        <f t="shared" ref="D283:H284" si="31">SUM(D275,D277,D279,D281,)</f>
        <v>15.3</v>
      </c>
      <c r="E283" s="24">
        <f t="shared" si="31"/>
        <v>30.3</v>
      </c>
      <c r="F283" s="24">
        <f t="shared" si="31"/>
        <v>36.5</v>
      </c>
      <c r="G283" s="24">
        <f t="shared" si="31"/>
        <v>463</v>
      </c>
      <c r="H283" s="24">
        <f t="shared" si="31"/>
        <v>0.52</v>
      </c>
    </row>
    <row r="284" spans="1:8">
      <c r="A284" s="23"/>
      <c r="B284" s="78"/>
      <c r="C284" s="24">
        <f>C276+C278+C280+C282</f>
        <v>370</v>
      </c>
      <c r="D284" s="24">
        <f t="shared" si="31"/>
        <v>17.899999999999999</v>
      </c>
      <c r="E284" s="24">
        <f t="shared" si="31"/>
        <v>35.700000000000003</v>
      </c>
      <c r="F284" s="24">
        <f t="shared" si="31"/>
        <v>47.400000000000006</v>
      </c>
      <c r="G284" s="24">
        <f t="shared" si="31"/>
        <v>346.3</v>
      </c>
      <c r="H284" s="24">
        <f t="shared" si="31"/>
        <v>0.69</v>
      </c>
    </row>
    <row r="285" spans="1:8">
      <c r="A285" s="25"/>
      <c r="B285" s="80" t="s">
        <v>13</v>
      </c>
      <c r="C285" s="80"/>
      <c r="D285" s="80"/>
      <c r="E285" s="80"/>
      <c r="F285" s="80"/>
      <c r="G285" s="80"/>
      <c r="H285" s="81"/>
    </row>
    <row r="286" spans="1:8">
      <c r="A286" s="67">
        <v>401</v>
      </c>
      <c r="B286" s="69" t="s">
        <v>65</v>
      </c>
      <c r="C286" s="26">
        <v>150</v>
      </c>
      <c r="D286" s="26">
        <v>4.3499999999999996</v>
      </c>
      <c r="E286" s="26">
        <v>3.75</v>
      </c>
      <c r="F286" s="26">
        <v>6</v>
      </c>
      <c r="G286" s="26">
        <v>75</v>
      </c>
      <c r="H286" s="26">
        <v>1.05</v>
      </c>
    </row>
    <row r="287" spans="1:8">
      <c r="A287" s="68"/>
      <c r="B287" s="70"/>
      <c r="C287" s="26">
        <v>150</v>
      </c>
      <c r="D287" s="26">
        <v>4.3499999999999996</v>
      </c>
      <c r="E287" s="26">
        <v>3.75</v>
      </c>
      <c r="F287" s="26">
        <v>6</v>
      </c>
      <c r="G287" s="26">
        <v>75</v>
      </c>
      <c r="H287" s="26">
        <v>1.05</v>
      </c>
    </row>
    <row r="288" spans="1:8">
      <c r="A288" s="23"/>
      <c r="B288" s="77" t="s">
        <v>12</v>
      </c>
      <c r="C288" s="24">
        <f t="shared" ref="C288:H289" si="32">SUM(C286)</f>
        <v>150</v>
      </c>
      <c r="D288" s="24">
        <f t="shared" si="32"/>
        <v>4.3499999999999996</v>
      </c>
      <c r="E288" s="24">
        <f t="shared" si="32"/>
        <v>3.75</v>
      </c>
      <c r="F288" s="24">
        <f t="shared" si="32"/>
        <v>6</v>
      </c>
      <c r="G288" s="24">
        <f t="shared" si="32"/>
        <v>75</v>
      </c>
      <c r="H288" s="24">
        <f t="shared" si="32"/>
        <v>1.05</v>
      </c>
    </row>
    <row r="289" spans="1:8">
      <c r="A289" s="23"/>
      <c r="B289" s="78"/>
      <c r="C289" s="24">
        <f t="shared" si="32"/>
        <v>150</v>
      </c>
      <c r="D289" s="24">
        <f t="shared" si="32"/>
        <v>4.3499999999999996</v>
      </c>
      <c r="E289" s="24">
        <f t="shared" si="32"/>
        <v>3.75</v>
      </c>
      <c r="F289" s="24">
        <f t="shared" si="32"/>
        <v>6</v>
      </c>
      <c r="G289" s="24">
        <f t="shared" si="32"/>
        <v>75</v>
      </c>
      <c r="H289" s="24">
        <f t="shared" si="32"/>
        <v>1.05</v>
      </c>
    </row>
    <row r="290" spans="1:8">
      <c r="A290" s="25"/>
      <c r="B290" s="79" t="s">
        <v>14</v>
      </c>
      <c r="C290" s="80"/>
      <c r="D290" s="80"/>
      <c r="E290" s="80"/>
      <c r="F290" s="80"/>
      <c r="G290" s="80"/>
      <c r="H290" s="81"/>
    </row>
    <row r="291" spans="1:8">
      <c r="A291" s="102">
        <v>54</v>
      </c>
      <c r="B291" s="69" t="s">
        <v>114</v>
      </c>
      <c r="C291" s="1">
        <v>30</v>
      </c>
      <c r="D291" s="1">
        <v>0.3</v>
      </c>
      <c r="E291" s="1">
        <v>0.1</v>
      </c>
      <c r="F291" s="1">
        <v>1.1000000000000001</v>
      </c>
      <c r="G291" s="1">
        <v>6.4</v>
      </c>
      <c r="H291" s="1">
        <v>2</v>
      </c>
    </row>
    <row r="292" spans="1:8">
      <c r="A292" s="103"/>
      <c r="B292" s="108"/>
      <c r="C292" s="1">
        <v>50</v>
      </c>
      <c r="D292" s="1">
        <v>0.4</v>
      </c>
      <c r="E292" s="1">
        <v>0.2</v>
      </c>
      <c r="F292" s="1">
        <v>1.8</v>
      </c>
      <c r="G292" s="1">
        <v>10.6</v>
      </c>
      <c r="H292" s="1">
        <v>3.3</v>
      </c>
    </row>
    <row r="293" spans="1:8">
      <c r="A293" s="71">
        <v>81</v>
      </c>
      <c r="B293" s="56" t="s">
        <v>48</v>
      </c>
      <c r="C293" s="1">
        <v>150</v>
      </c>
      <c r="D293" s="1">
        <v>6.2</v>
      </c>
      <c r="E293" s="1">
        <v>3.7</v>
      </c>
      <c r="F293" s="1">
        <v>12</v>
      </c>
      <c r="G293" s="1">
        <v>106.8</v>
      </c>
      <c r="H293" s="1">
        <v>0.6</v>
      </c>
    </row>
    <row r="294" spans="1:8">
      <c r="A294" s="72"/>
      <c r="B294" s="95"/>
      <c r="C294" s="1">
        <v>200</v>
      </c>
      <c r="D294" s="1">
        <v>8.3000000000000007</v>
      </c>
      <c r="E294" s="1">
        <v>4.9000000000000004</v>
      </c>
      <c r="F294" s="1">
        <v>16</v>
      </c>
      <c r="G294" s="1">
        <v>142.4</v>
      </c>
      <c r="H294" s="1">
        <v>0.8</v>
      </c>
    </row>
    <row r="295" spans="1:8">
      <c r="A295" s="58">
        <v>115</v>
      </c>
      <c r="B295" s="58" t="s">
        <v>15</v>
      </c>
      <c r="C295" s="1">
        <v>15</v>
      </c>
      <c r="D295" s="1">
        <v>1.8</v>
      </c>
      <c r="E295" s="1">
        <v>0.2</v>
      </c>
      <c r="F295" s="1">
        <v>11.4</v>
      </c>
      <c r="G295" s="1">
        <v>55.2</v>
      </c>
      <c r="H295" s="1">
        <v>0</v>
      </c>
    </row>
    <row r="296" spans="1:8">
      <c r="A296" s="59"/>
      <c r="B296" s="59"/>
      <c r="C296" s="1">
        <v>15</v>
      </c>
      <c r="D296" s="1">
        <v>1.8</v>
      </c>
      <c r="E296" s="1">
        <v>0.2</v>
      </c>
      <c r="F296" s="1">
        <v>11.4</v>
      </c>
      <c r="G296" s="1">
        <v>55.2</v>
      </c>
      <c r="H296" s="1">
        <v>0</v>
      </c>
    </row>
    <row r="297" spans="1:8">
      <c r="A297" s="58">
        <v>256</v>
      </c>
      <c r="B297" s="56" t="s">
        <v>104</v>
      </c>
      <c r="C297" s="1">
        <v>65</v>
      </c>
      <c r="D297" s="1">
        <v>8.25</v>
      </c>
      <c r="E297" s="1">
        <v>2.69</v>
      </c>
      <c r="F297" s="1">
        <v>6.68</v>
      </c>
      <c r="G297" s="1">
        <v>84</v>
      </c>
      <c r="H297" s="1">
        <v>2.12</v>
      </c>
    </row>
    <row r="298" spans="1:8">
      <c r="A298" s="59"/>
      <c r="B298" s="57"/>
      <c r="C298" s="1">
        <v>85</v>
      </c>
      <c r="D298" s="1">
        <v>11.16</v>
      </c>
      <c r="E298" s="1">
        <v>3.9</v>
      </c>
      <c r="F298" s="1">
        <v>9.0399999999999991</v>
      </c>
      <c r="G298" s="1">
        <v>116</v>
      </c>
      <c r="H298" s="1">
        <v>3.06</v>
      </c>
    </row>
    <row r="299" spans="1:8">
      <c r="A299" s="71">
        <v>128</v>
      </c>
      <c r="B299" s="56" t="s">
        <v>79</v>
      </c>
      <c r="C299" s="1">
        <v>135</v>
      </c>
      <c r="D299" s="1">
        <v>3</v>
      </c>
      <c r="E299" s="1">
        <v>8</v>
      </c>
      <c r="F299" s="1">
        <v>16</v>
      </c>
      <c r="G299" s="1">
        <v>156</v>
      </c>
      <c r="H299" s="1">
        <v>16</v>
      </c>
    </row>
    <row r="300" spans="1:8">
      <c r="A300" s="72"/>
      <c r="B300" s="57"/>
      <c r="C300" s="1">
        <v>156</v>
      </c>
      <c r="D300" s="1">
        <v>3</v>
      </c>
      <c r="E300" s="1">
        <v>9</v>
      </c>
      <c r="F300" s="1">
        <v>18</v>
      </c>
      <c r="G300" s="1">
        <v>180</v>
      </c>
      <c r="H300" s="1">
        <v>18</v>
      </c>
    </row>
    <row r="301" spans="1:8">
      <c r="A301" s="104">
        <v>375</v>
      </c>
      <c r="B301" s="106" t="s">
        <v>93</v>
      </c>
      <c r="C301" s="9">
        <v>150</v>
      </c>
      <c r="D301" s="9">
        <v>0.23</v>
      </c>
      <c r="E301" s="9">
        <v>0.09</v>
      </c>
      <c r="F301" s="9">
        <v>16.61</v>
      </c>
      <c r="G301" s="9">
        <v>68.099999999999994</v>
      </c>
      <c r="H301" s="9">
        <v>19.350000000000001</v>
      </c>
    </row>
    <row r="302" spans="1:8">
      <c r="A302" s="105"/>
      <c r="B302" s="107"/>
      <c r="C302" s="9">
        <v>180</v>
      </c>
      <c r="D302" s="9">
        <v>0.27</v>
      </c>
      <c r="E302" s="9">
        <v>0.11</v>
      </c>
      <c r="F302" s="9">
        <v>19.940000000000001</v>
      </c>
      <c r="G302" s="9">
        <v>81.72</v>
      </c>
      <c r="H302" s="9">
        <v>23.22</v>
      </c>
    </row>
    <row r="303" spans="1:8">
      <c r="A303" s="104">
        <v>2</v>
      </c>
      <c r="B303" s="106" t="s">
        <v>16</v>
      </c>
      <c r="C303" s="9">
        <v>30</v>
      </c>
      <c r="D303" s="9">
        <v>2</v>
      </c>
      <c r="E303" s="9">
        <v>0.4</v>
      </c>
      <c r="F303" s="9">
        <v>10</v>
      </c>
      <c r="G303" s="9">
        <v>51.2</v>
      </c>
      <c r="H303" s="9">
        <v>0</v>
      </c>
    </row>
    <row r="304" spans="1:8">
      <c r="A304" s="105"/>
      <c r="B304" s="107"/>
      <c r="C304" s="9">
        <v>40</v>
      </c>
      <c r="D304" s="9">
        <v>2.6</v>
      </c>
      <c r="E304" s="9">
        <v>0.5</v>
      </c>
      <c r="F304" s="9">
        <v>13.4</v>
      </c>
      <c r="G304" s="9">
        <v>68</v>
      </c>
      <c r="H304" s="9">
        <v>0</v>
      </c>
    </row>
    <row r="305" spans="1:8">
      <c r="A305" s="23"/>
      <c r="B305" s="86" t="s">
        <v>12</v>
      </c>
      <c r="C305" s="34">
        <f t="shared" ref="C305:H305" si="33">C291+C293+C295+C299+C301+C303</f>
        <v>510</v>
      </c>
      <c r="D305" s="24">
        <f t="shared" si="33"/>
        <v>13.530000000000001</v>
      </c>
      <c r="E305" s="24">
        <f t="shared" si="33"/>
        <v>12.49</v>
      </c>
      <c r="F305" s="24">
        <f t="shared" si="33"/>
        <v>67.11</v>
      </c>
      <c r="G305" s="24">
        <f t="shared" si="33"/>
        <v>443.7</v>
      </c>
      <c r="H305" s="24">
        <f t="shared" si="33"/>
        <v>37.950000000000003</v>
      </c>
    </row>
    <row r="306" spans="1:8">
      <c r="A306" s="23"/>
      <c r="B306" s="87"/>
      <c r="C306" s="24">
        <f t="shared" ref="C306:H306" si="34">C292+C294+C298+C300+C302+C304</f>
        <v>711</v>
      </c>
      <c r="D306" s="24">
        <f t="shared" si="34"/>
        <v>25.73</v>
      </c>
      <c r="E306" s="24">
        <f t="shared" si="34"/>
        <v>18.61</v>
      </c>
      <c r="F306" s="24">
        <f t="shared" si="34"/>
        <v>78.180000000000007</v>
      </c>
      <c r="G306" s="24">
        <f t="shared" si="34"/>
        <v>598.72</v>
      </c>
      <c r="H306" s="24">
        <f t="shared" si="34"/>
        <v>48.379999999999995</v>
      </c>
    </row>
    <row r="307" spans="1:8">
      <c r="A307" s="25"/>
      <c r="B307" s="79" t="s">
        <v>17</v>
      </c>
      <c r="C307" s="80"/>
      <c r="D307" s="80"/>
      <c r="E307" s="80"/>
      <c r="F307" s="80"/>
      <c r="G307" s="80"/>
      <c r="H307" s="81"/>
    </row>
    <row r="308" spans="1:8">
      <c r="A308" s="67">
        <v>458</v>
      </c>
      <c r="B308" s="75" t="s">
        <v>28</v>
      </c>
      <c r="C308" s="26">
        <v>60</v>
      </c>
      <c r="D308" s="26">
        <v>7.9</v>
      </c>
      <c r="E308" s="26">
        <v>4.7</v>
      </c>
      <c r="F308" s="26">
        <v>25.02</v>
      </c>
      <c r="G308" s="26">
        <v>173</v>
      </c>
      <c r="H308" s="26">
        <v>0.04</v>
      </c>
    </row>
    <row r="309" spans="1:8">
      <c r="A309" s="68"/>
      <c r="B309" s="76"/>
      <c r="C309" s="26">
        <v>60</v>
      </c>
      <c r="D309" s="26">
        <v>7.9</v>
      </c>
      <c r="E309" s="26">
        <v>4.7</v>
      </c>
      <c r="F309" s="26">
        <v>25.02</v>
      </c>
      <c r="G309" s="26">
        <v>173</v>
      </c>
      <c r="H309" s="26">
        <v>0.04</v>
      </c>
    </row>
    <row r="310" spans="1:8">
      <c r="A310" s="102">
        <v>400</v>
      </c>
      <c r="B310" s="69" t="s">
        <v>29</v>
      </c>
      <c r="C310" s="26">
        <v>150</v>
      </c>
      <c r="D310" s="26">
        <v>4.58</v>
      </c>
      <c r="E310" s="26">
        <v>4.08</v>
      </c>
      <c r="F310" s="26">
        <v>7.58</v>
      </c>
      <c r="G310" s="26">
        <v>85</v>
      </c>
      <c r="H310" s="26">
        <v>2.0499999999999998</v>
      </c>
    </row>
    <row r="311" spans="1:8">
      <c r="A311" s="103"/>
      <c r="B311" s="70"/>
      <c r="C311" s="26">
        <v>180</v>
      </c>
      <c r="D311" s="26">
        <v>5.48</v>
      </c>
      <c r="E311" s="26">
        <v>4.88</v>
      </c>
      <c r="F311" s="26">
        <v>9.07</v>
      </c>
      <c r="G311" s="26">
        <v>102</v>
      </c>
      <c r="H311" s="26">
        <v>2.46</v>
      </c>
    </row>
    <row r="312" spans="1:8">
      <c r="A312" s="23"/>
      <c r="B312" s="77" t="s">
        <v>12</v>
      </c>
      <c r="C312" s="24">
        <f t="shared" ref="C312:H313" si="35">C308+C310</f>
        <v>210</v>
      </c>
      <c r="D312" s="24">
        <f t="shared" si="35"/>
        <v>12.48</v>
      </c>
      <c r="E312" s="24">
        <f t="shared" si="35"/>
        <v>8.7800000000000011</v>
      </c>
      <c r="F312" s="24">
        <f t="shared" si="35"/>
        <v>32.6</v>
      </c>
      <c r="G312" s="24">
        <f t="shared" si="35"/>
        <v>258</v>
      </c>
      <c r="H312" s="24">
        <f t="shared" si="35"/>
        <v>2.09</v>
      </c>
    </row>
    <row r="313" spans="1:8">
      <c r="A313" s="23"/>
      <c r="B313" s="78"/>
      <c r="C313" s="24">
        <f t="shared" si="35"/>
        <v>240</v>
      </c>
      <c r="D313" s="24">
        <f t="shared" si="35"/>
        <v>13.38</v>
      </c>
      <c r="E313" s="24">
        <f t="shared" si="35"/>
        <v>9.58</v>
      </c>
      <c r="F313" s="24">
        <f t="shared" si="35"/>
        <v>34.090000000000003</v>
      </c>
      <c r="G313" s="24">
        <f t="shared" si="35"/>
        <v>275</v>
      </c>
      <c r="H313" s="24">
        <f t="shared" si="35"/>
        <v>2.5</v>
      </c>
    </row>
    <row r="314" spans="1:8">
      <c r="A314" s="23"/>
      <c r="B314" s="77" t="s">
        <v>18</v>
      </c>
      <c r="C314" s="24">
        <f t="shared" ref="C314:H315" si="36">SUM(C283,C288,C305,C312,)</f>
        <v>1180</v>
      </c>
      <c r="D314" s="24">
        <f t="shared" si="36"/>
        <v>45.66</v>
      </c>
      <c r="E314" s="24">
        <f t="shared" si="36"/>
        <v>55.32</v>
      </c>
      <c r="F314" s="24">
        <f t="shared" si="36"/>
        <v>142.21</v>
      </c>
      <c r="G314" s="24">
        <f t="shared" si="36"/>
        <v>1239.7</v>
      </c>
      <c r="H314" s="24">
        <f t="shared" si="36"/>
        <v>41.61</v>
      </c>
    </row>
    <row r="315" spans="1:8">
      <c r="A315" s="23"/>
      <c r="B315" s="78"/>
      <c r="C315" s="24">
        <f t="shared" si="36"/>
        <v>1471</v>
      </c>
      <c r="D315" s="24">
        <f t="shared" si="36"/>
        <v>61.360000000000007</v>
      </c>
      <c r="E315" s="24">
        <f t="shared" si="36"/>
        <v>67.64</v>
      </c>
      <c r="F315" s="24">
        <f t="shared" si="36"/>
        <v>165.67000000000002</v>
      </c>
      <c r="G315" s="24">
        <f t="shared" si="36"/>
        <v>1295.02</v>
      </c>
      <c r="H315" s="24">
        <f t="shared" si="36"/>
        <v>52.62</v>
      </c>
    </row>
    <row r="316" spans="1:8">
      <c r="A316" s="33"/>
      <c r="B316" s="33"/>
      <c r="C316" s="33"/>
      <c r="D316" s="33"/>
      <c r="E316" s="33"/>
      <c r="F316" s="33"/>
      <c r="G316" s="33"/>
      <c r="H316" s="33"/>
    </row>
    <row r="318" spans="1:8">
      <c r="A318" s="92" t="s">
        <v>38</v>
      </c>
      <c r="B318" s="28"/>
      <c r="C318" s="93" t="s">
        <v>1</v>
      </c>
      <c r="D318" s="94" t="s">
        <v>2</v>
      </c>
      <c r="E318" s="94"/>
      <c r="F318" s="94"/>
      <c r="G318" s="94" t="s">
        <v>3</v>
      </c>
      <c r="H318" s="94" t="s">
        <v>4</v>
      </c>
    </row>
    <row r="319" spans="1:8">
      <c r="A319" s="92"/>
      <c r="B319" s="29" t="s">
        <v>20</v>
      </c>
      <c r="C319" s="93"/>
      <c r="D319" s="29" t="s">
        <v>6</v>
      </c>
      <c r="E319" s="29" t="s">
        <v>7</v>
      </c>
      <c r="F319" s="29" t="s">
        <v>8</v>
      </c>
      <c r="G319" s="94"/>
      <c r="H319" s="94"/>
    </row>
    <row r="320" spans="1:8">
      <c r="A320" s="25" t="s">
        <v>9</v>
      </c>
      <c r="B320" s="80" t="s">
        <v>10</v>
      </c>
      <c r="C320" s="80"/>
      <c r="D320" s="80"/>
      <c r="E320" s="80"/>
      <c r="F320" s="80"/>
      <c r="G320" s="80"/>
      <c r="H320" s="81"/>
    </row>
    <row r="321" spans="1:8">
      <c r="A321" s="71">
        <v>94</v>
      </c>
      <c r="B321" s="56" t="s">
        <v>39</v>
      </c>
      <c r="C321" s="1">
        <v>152</v>
      </c>
      <c r="D321" s="1">
        <v>5.0999999999999996</v>
      </c>
      <c r="E321" s="1">
        <v>6.2</v>
      </c>
      <c r="F321" s="1">
        <v>16.399999999999999</v>
      </c>
      <c r="G321" s="1">
        <v>138.30000000000001</v>
      </c>
      <c r="H321" s="1">
        <v>0.6</v>
      </c>
    </row>
    <row r="322" spans="1:8">
      <c r="A322" s="72"/>
      <c r="B322" s="57"/>
      <c r="C322" s="1">
        <v>183</v>
      </c>
      <c r="D322" s="1">
        <v>6.1</v>
      </c>
      <c r="E322" s="1">
        <v>7.4</v>
      </c>
      <c r="F322" s="1">
        <v>19.7</v>
      </c>
      <c r="G322" s="1">
        <v>166</v>
      </c>
      <c r="H322" s="1">
        <v>0.7</v>
      </c>
    </row>
    <row r="323" spans="1:8">
      <c r="A323" s="84">
        <v>1</v>
      </c>
      <c r="B323" s="56" t="s">
        <v>21</v>
      </c>
      <c r="C323" s="6" t="s">
        <v>124</v>
      </c>
      <c r="D323" s="1">
        <v>2.5</v>
      </c>
      <c r="E323" s="1">
        <v>6.6</v>
      </c>
      <c r="F323" s="1">
        <v>12.8</v>
      </c>
      <c r="G323" s="1">
        <v>119</v>
      </c>
      <c r="H323" s="1">
        <v>0.02</v>
      </c>
    </row>
    <row r="324" spans="1:8">
      <c r="A324" s="85"/>
      <c r="B324" s="57"/>
      <c r="C324" s="6" t="s">
        <v>125</v>
      </c>
      <c r="D324" s="1">
        <v>2.7</v>
      </c>
      <c r="E324" s="1">
        <v>8.5</v>
      </c>
      <c r="F324" s="1">
        <v>16.5</v>
      </c>
      <c r="G324" s="1">
        <v>153</v>
      </c>
      <c r="H324" s="1">
        <v>0.03</v>
      </c>
    </row>
    <row r="325" spans="1:8">
      <c r="A325" s="58">
        <v>397</v>
      </c>
      <c r="B325" s="56" t="s">
        <v>22</v>
      </c>
      <c r="C325" s="1">
        <v>150</v>
      </c>
      <c r="D325" s="1">
        <v>3.2</v>
      </c>
      <c r="E325" s="1">
        <v>2.7</v>
      </c>
      <c r="F325" s="1">
        <v>12.9</v>
      </c>
      <c r="G325" s="1">
        <v>89</v>
      </c>
      <c r="H325" s="1">
        <v>1.2</v>
      </c>
    </row>
    <row r="326" spans="1:8">
      <c r="A326" s="85"/>
      <c r="B326" s="57"/>
      <c r="C326" s="1">
        <v>180</v>
      </c>
      <c r="D326" s="1">
        <v>3.7</v>
      </c>
      <c r="E326" s="1">
        <v>3.2</v>
      </c>
      <c r="F326" s="1">
        <v>15.8</v>
      </c>
      <c r="G326" s="1">
        <v>107</v>
      </c>
      <c r="H326" s="1">
        <v>1.4</v>
      </c>
    </row>
    <row r="327" spans="1:8">
      <c r="A327" s="23"/>
      <c r="B327" s="86" t="s">
        <v>12</v>
      </c>
      <c r="C327" s="34">
        <f>C321+C323+C325</f>
        <v>337</v>
      </c>
      <c r="D327" s="24">
        <f t="shared" ref="D327:H328" si="37">SUM(D321,D323,D325,)</f>
        <v>10.8</v>
      </c>
      <c r="E327" s="24">
        <f t="shared" si="37"/>
        <v>15.5</v>
      </c>
      <c r="F327" s="24">
        <f t="shared" si="37"/>
        <v>42.1</v>
      </c>
      <c r="G327" s="24">
        <f t="shared" si="37"/>
        <v>346.3</v>
      </c>
      <c r="H327" s="24">
        <f t="shared" si="37"/>
        <v>1.8199999999999998</v>
      </c>
    </row>
    <row r="328" spans="1:8">
      <c r="A328" s="23"/>
      <c r="B328" s="87"/>
      <c r="C328" s="34">
        <f>C322+C324+C326</f>
        <v>408</v>
      </c>
      <c r="D328" s="24">
        <f t="shared" si="37"/>
        <v>12.5</v>
      </c>
      <c r="E328" s="24">
        <f t="shared" si="37"/>
        <v>19.100000000000001</v>
      </c>
      <c r="F328" s="24">
        <f t="shared" si="37"/>
        <v>52</v>
      </c>
      <c r="G328" s="24">
        <f t="shared" si="37"/>
        <v>426</v>
      </c>
      <c r="H328" s="24">
        <f t="shared" si="37"/>
        <v>2.13</v>
      </c>
    </row>
    <row r="329" spans="1:8">
      <c r="A329" s="25"/>
      <c r="B329" s="80" t="s">
        <v>13</v>
      </c>
      <c r="C329" s="80"/>
      <c r="D329" s="80"/>
      <c r="E329" s="80"/>
      <c r="F329" s="80"/>
      <c r="G329" s="80"/>
      <c r="H329" s="81"/>
    </row>
    <row r="330" spans="1:8">
      <c r="A330" s="75">
        <v>399</v>
      </c>
      <c r="B330" s="69" t="s">
        <v>47</v>
      </c>
      <c r="C330" s="31">
        <v>150</v>
      </c>
      <c r="D330" s="31">
        <v>0.7</v>
      </c>
      <c r="E330" s="31">
        <v>0</v>
      </c>
      <c r="F330" s="31">
        <v>15.1</v>
      </c>
      <c r="G330" s="31">
        <v>63.4</v>
      </c>
      <c r="H330" s="31">
        <v>3</v>
      </c>
    </row>
    <row r="331" spans="1:8">
      <c r="A331" s="101"/>
      <c r="B331" s="70"/>
      <c r="C331" s="26">
        <v>150</v>
      </c>
      <c r="D331" s="27">
        <v>0.7</v>
      </c>
      <c r="E331" s="27">
        <v>0</v>
      </c>
      <c r="F331" s="27">
        <v>15.1</v>
      </c>
      <c r="G331" s="27">
        <v>63.4</v>
      </c>
      <c r="H331" s="27">
        <v>3</v>
      </c>
    </row>
    <row r="332" spans="1:8">
      <c r="A332" s="32"/>
      <c r="B332" s="86" t="s">
        <v>12</v>
      </c>
      <c r="C332" s="24">
        <f t="shared" ref="C332:H333" si="38">SUM(C330)</f>
        <v>150</v>
      </c>
      <c r="D332" s="24">
        <f t="shared" si="38"/>
        <v>0.7</v>
      </c>
      <c r="E332" s="24">
        <f t="shared" si="38"/>
        <v>0</v>
      </c>
      <c r="F332" s="24">
        <f t="shared" si="38"/>
        <v>15.1</v>
      </c>
      <c r="G332" s="24">
        <f t="shared" si="38"/>
        <v>63.4</v>
      </c>
      <c r="H332" s="24">
        <f t="shared" si="38"/>
        <v>3</v>
      </c>
    </row>
    <row r="333" spans="1:8">
      <c r="A333" s="23"/>
      <c r="B333" s="87"/>
      <c r="C333" s="24">
        <f t="shared" si="38"/>
        <v>150</v>
      </c>
      <c r="D333" s="24">
        <f t="shared" si="38"/>
        <v>0.7</v>
      </c>
      <c r="E333" s="24">
        <f t="shared" si="38"/>
        <v>0</v>
      </c>
      <c r="F333" s="24">
        <f t="shared" si="38"/>
        <v>15.1</v>
      </c>
      <c r="G333" s="24">
        <f t="shared" si="38"/>
        <v>63.4</v>
      </c>
      <c r="H333" s="24">
        <f t="shared" si="38"/>
        <v>3</v>
      </c>
    </row>
    <row r="334" spans="1:8">
      <c r="A334" s="25"/>
      <c r="B334" s="79" t="s">
        <v>14</v>
      </c>
      <c r="C334" s="80"/>
      <c r="D334" s="80"/>
      <c r="E334" s="80"/>
      <c r="F334" s="80"/>
      <c r="G334" s="80"/>
      <c r="H334" s="81"/>
    </row>
    <row r="335" spans="1:8">
      <c r="A335" s="71">
        <v>27</v>
      </c>
      <c r="B335" s="56" t="s">
        <v>34</v>
      </c>
      <c r="C335" s="1">
        <v>30</v>
      </c>
      <c r="D335" s="1">
        <v>0.4</v>
      </c>
      <c r="E335" s="1">
        <v>0.9</v>
      </c>
      <c r="F335" s="1">
        <v>4.5999999999999996</v>
      </c>
      <c r="G335" s="1">
        <v>18.7</v>
      </c>
      <c r="H335" s="1">
        <v>1.3</v>
      </c>
    </row>
    <row r="336" spans="1:8">
      <c r="A336" s="72"/>
      <c r="B336" s="57"/>
      <c r="C336" s="1">
        <v>50</v>
      </c>
      <c r="D336" s="1">
        <v>0.7</v>
      </c>
      <c r="E336" s="1">
        <v>1.5</v>
      </c>
      <c r="F336" s="1">
        <v>7.6</v>
      </c>
      <c r="G336" s="1">
        <v>31.2</v>
      </c>
      <c r="H336" s="1">
        <v>2.1</v>
      </c>
    </row>
    <row r="337" spans="1:8">
      <c r="A337" s="71">
        <v>489</v>
      </c>
      <c r="B337" s="56" t="s">
        <v>54</v>
      </c>
      <c r="C337" s="1">
        <v>184</v>
      </c>
      <c r="D337" s="1">
        <v>1.5</v>
      </c>
      <c r="E337" s="1">
        <v>4.7</v>
      </c>
      <c r="F337" s="1">
        <v>7.2</v>
      </c>
      <c r="G337" s="1">
        <v>90</v>
      </c>
      <c r="H337" s="1">
        <v>9.6</v>
      </c>
    </row>
    <row r="338" spans="1:8">
      <c r="A338" s="72"/>
      <c r="B338" s="95"/>
      <c r="C338" s="1">
        <v>205</v>
      </c>
      <c r="D338" s="1">
        <v>1.7</v>
      </c>
      <c r="E338" s="1">
        <v>5.2</v>
      </c>
      <c r="F338" s="1">
        <v>8</v>
      </c>
      <c r="G338" s="1">
        <v>100</v>
      </c>
      <c r="H338" s="1">
        <v>10.7</v>
      </c>
    </row>
    <row r="339" spans="1:8">
      <c r="A339" s="71">
        <v>282</v>
      </c>
      <c r="B339" s="56" t="s">
        <v>130</v>
      </c>
      <c r="C339" s="1">
        <v>65</v>
      </c>
      <c r="D339" s="1">
        <v>9.3000000000000007</v>
      </c>
      <c r="E339" s="1">
        <v>7.07</v>
      </c>
      <c r="F339" s="1">
        <v>9.6</v>
      </c>
      <c r="G339" s="1">
        <v>139</v>
      </c>
      <c r="H339" s="1">
        <v>0.09</v>
      </c>
    </row>
    <row r="340" spans="1:8">
      <c r="A340" s="72"/>
      <c r="B340" s="57"/>
      <c r="C340" s="1">
        <v>85</v>
      </c>
      <c r="D340" s="1">
        <v>12.4</v>
      </c>
      <c r="E340" s="1">
        <v>9.1999999999999993</v>
      </c>
      <c r="F340" s="1">
        <v>12.5</v>
      </c>
      <c r="G340" s="1">
        <v>183</v>
      </c>
      <c r="H340" s="1">
        <v>0.12</v>
      </c>
    </row>
    <row r="341" spans="1:8">
      <c r="A341" s="71">
        <v>205</v>
      </c>
      <c r="B341" s="56" t="s">
        <v>62</v>
      </c>
      <c r="C341" s="1">
        <v>115</v>
      </c>
      <c r="D341" s="1">
        <v>4.2</v>
      </c>
      <c r="E341" s="1">
        <v>3.2</v>
      </c>
      <c r="F341" s="1">
        <v>20.100000000000001</v>
      </c>
      <c r="G341" s="1">
        <v>138</v>
      </c>
      <c r="H341" s="1">
        <v>0</v>
      </c>
    </row>
    <row r="342" spans="1:8">
      <c r="A342" s="72"/>
      <c r="B342" s="95"/>
      <c r="C342" s="1">
        <v>135</v>
      </c>
      <c r="D342" s="1">
        <v>4.9000000000000004</v>
      </c>
      <c r="E342" s="1">
        <v>3.8</v>
      </c>
      <c r="F342" s="1">
        <v>23.6</v>
      </c>
      <c r="G342" s="1">
        <v>163</v>
      </c>
      <c r="H342" s="1">
        <v>0</v>
      </c>
    </row>
    <row r="343" spans="1:8">
      <c r="A343" s="71">
        <v>376</v>
      </c>
      <c r="B343" s="56" t="s">
        <v>86</v>
      </c>
      <c r="C343" s="1">
        <v>150</v>
      </c>
      <c r="D343" s="1">
        <v>0.45</v>
      </c>
      <c r="E343" s="1">
        <v>0</v>
      </c>
      <c r="F343" s="1">
        <v>23.5</v>
      </c>
      <c r="G343" s="1">
        <v>93</v>
      </c>
      <c r="H343" s="1">
        <v>2.7</v>
      </c>
    </row>
    <row r="344" spans="1:8">
      <c r="A344" s="72"/>
      <c r="B344" s="57"/>
      <c r="C344" s="1">
        <v>180</v>
      </c>
      <c r="D344" s="1">
        <v>0.54</v>
      </c>
      <c r="E344" s="1">
        <v>0</v>
      </c>
      <c r="F344" s="1">
        <v>28.2</v>
      </c>
      <c r="G344" s="1">
        <v>105</v>
      </c>
      <c r="H344" s="1">
        <v>3.2</v>
      </c>
    </row>
    <row r="345" spans="1:8">
      <c r="A345" s="58">
        <v>2</v>
      </c>
      <c r="B345" s="96" t="s">
        <v>16</v>
      </c>
      <c r="C345" s="1">
        <v>30</v>
      </c>
      <c r="D345" s="1">
        <v>2</v>
      </c>
      <c r="E345" s="1">
        <v>0.4</v>
      </c>
      <c r="F345" s="1">
        <v>10</v>
      </c>
      <c r="G345" s="1">
        <v>51.2</v>
      </c>
      <c r="H345" s="1">
        <v>0</v>
      </c>
    </row>
    <row r="346" spans="1:8">
      <c r="A346" s="59"/>
      <c r="B346" s="95"/>
      <c r="C346" s="1">
        <v>40</v>
      </c>
      <c r="D346" s="1">
        <v>2.6</v>
      </c>
      <c r="E346" s="1">
        <v>0.5</v>
      </c>
      <c r="F346" s="1">
        <v>13.4</v>
      </c>
      <c r="G346" s="1">
        <v>68</v>
      </c>
      <c r="H346" s="1">
        <v>0</v>
      </c>
    </row>
    <row r="347" spans="1:8">
      <c r="A347" s="23"/>
      <c r="B347" s="86" t="s">
        <v>12</v>
      </c>
      <c r="C347" s="24">
        <f>C335+C337+C339+C341+C343+C345</f>
        <v>574</v>
      </c>
      <c r="D347" s="24">
        <v>15.59</v>
      </c>
      <c r="E347" s="24">
        <f t="shared" ref="D347:H348" si="39">SUM(E335,E337,E339,E341,E343,E345,)</f>
        <v>16.27</v>
      </c>
      <c r="F347" s="24">
        <f t="shared" si="39"/>
        <v>75</v>
      </c>
      <c r="G347" s="24">
        <f t="shared" si="39"/>
        <v>529.9</v>
      </c>
      <c r="H347" s="24">
        <f t="shared" si="39"/>
        <v>13.690000000000001</v>
      </c>
    </row>
    <row r="348" spans="1:8">
      <c r="A348" s="23"/>
      <c r="B348" s="87"/>
      <c r="C348" s="24">
        <f>C336+C338+C340+C342+C344+C346</f>
        <v>695</v>
      </c>
      <c r="D348" s="24">
        <f t="shared" si="39"/>
        <v>22.840000000000003</v>
      </c>
      <c r="E348" s="24">
        <f t="shared" si="39"/>
        <v>20.2</v>
      </c>
      <c r="F348" s="24">
        <f t="shared" si="39"/>
        <v>93.300000000000011</v>
      </c>
      <c r="G348" s="24">
        <f t="shared" si="39"/>
        <v>650.20000000000005</v>
      </c>
      <c r="H348" s="24">
        <f t="shared" si="39"/>
        <v>16.119999999999997</v>
      </c>
    </row>
    <row r="349" spans="1:8">
      <c r="A349" s="25"/>
      <c r="B349" s="79" t="s">
        <v>17</v>
      </c>
      <c r="C349" s="80"/>
      <c r="D349" s="80"/>
      <c r="E349" s="80"/>
      <c r="F349" s="80"/>
      <c r="G349" s="80"/>
      <c r="H349" s="81"/>
    </row>
    <row r="350" spans="1:8">
      <c r="A350" s="71" t="s">
        <v>90</v>
      </c>
      <c r="B350" s="56" t="s">
        <v>112</v>
      </c>
      <c r="C350" s="1">
        <v>115</v>
      </c>
      <c r="D350" s="1">
        <v>2</v>
      </c>
      <c r="E350" s="1">
        <v>2.2999999999999998</v>
      </c>
      <c r="F350" s="1">
        <v>13.8</v>
      </c>
      <c r="G350" s="1">
        <v>87.5</v>
      </c>
      <c r="H350" s="1">
        <v>0</v>
      </c>
    </row>
    <row r="351" spans="1:8">
      <c r="A351" s="72"/>
      <c r="B351" s="57"/>
      <c r="C351" s="1">
        <v>115</v>
      </c>
      <c r="D351" s="1">
        <v>2</v>
      </c>
      <c r="E351" s="1">
        <v>2.2999999999999998</v>
      </c>
      <c r="F351" s="1">
        <v>13.8</v>
      </c>
      <c r="G351" s="1">
        <v>87.5</v>
      </c>
      <c r="H351" s="1">
        <v>0</v>
      </c>
    </row>
    <row r="352" spans="1:8">
      <c r="A352" s="58">
        <v>392</v>
      </c>
      <c r="B352" s="56" t="s">
        <v>83</v>
      </c>
      <c r="C352" s="1">
        <v>150</v>
      </c>
      <c r="D352" s="1">
        <v>0.15</v>
      </c>
      <c r="E352" s="1">
        <v>0</v>
      </c>
      <c r="F352" s="1">
        <v>11.2</v>
      </c>
      <c r="G352" s="1">
        <v>43.5</v>
      </c>
      <c r="H352" s="1">
        <v>0</v>
      </c>
    </row>
    <row r="353" spans="1:8" ht="16.5" customHeight="1">
      <c r="A353" s="99"/>
      <c r="B353" s="100"/>
      <c r="C353" s="1">
        <v>180</v>
      </c>
      <c r="D353" s="1">
        <v>0.18</v>
      </c>
      <c r="E353" s="1">
        <v>0</v>
      </c>
      <c r="F353" s="1">
        <v>13.4</v>
      </c>
      <c r="G353" s="1">
        <v>52</v>
      </c>
      <c r="H353" s="1">
        <v>0</v>
      </c>
    </row>
    <row r="354" spans="1:8" ht="0.75" customHeight="1">
      <c r="A354" s="59"/>
      <c r="B354" s="57"/>
      <c r="C354" s="1">
        <v>180</v>
      </c>
      <c r="D354" s="1">
        <v>0.18</v>
      </c>
      <c r="E354" s="1">
        <v>0</v>
      </c>
      <c r="F354" s="1">
        <v>13.4</v>
      </c>
      <c r="G354" s="1">
        <v>52.2</v>
      </c>
      <c r="H354" s="1">
        <v>0</v>
      </c>
    </row>
    <row r="355" spans="1:8" ht="19.5" customHeight="1">
      <c r="A355" s="52"/>
      <c r="B355" s="53" t="s">
        <v>115</v>
      </c>
      <c r="C355" s="1">
        <v>25</v>
      </c>
      <c r="D355" s="1">
        <v>1.9</v>
      </c>
      <c r="E355" s="1">
        <v>0.8</v>
      </c>
      <c r="F355" s="1">
        <v>12.5</v>
      </c>
      <c r="G355" s="1">
        <v>65</v>
      </c>
      <c r="H355" s="1">
        <v>0</v>
      </c>
    </row>
    <row r="356" spans="1:8" ht="19.5" customHeight="1">
      <c r="A356" s="52"/>
      <c r="B356" s="53"/>
      <c r="C356" s="1">
        <v>25</v>
      </c>
      <c r="D356" s="1">
        <v>1.9</v>
      </c>
      <c r="E356" s="1">
        <v>0.8</v>
      </c>
      <c r="F356" s="1">
        <v>12.5</v>
      </c>
      <c r="G356" s="1">
        <v>65</v>
      </c>
      <c r="H356" s="1">
        <v>0</v>
      </c>
    </row>
    <row r="357" spans="1:8">
      <c r="A357" s="2"/>
      <c r="B357" s="86" t="s">
        <v>12</v>
      </c>
      <c r="C357" s="24">
        <f>C350+C352</f>
        <v>265</v>
      </c>
      <c r="D357" s="24">
        <f>SUM(D350,D355,)</f>
        <v>3.9</v>
      </c>
      <c r="E357" s="24">
        <f t="shared" ref="E357:H357" si="40">SUM(E350,E355,)</f>
        <v>3.0999999999999996</v>
      </c>
      <c r="F357" s="24">
        <f t="shared" si="40"/>
        <v>26.3</v>
      </c>
      <c r="G357" s="24">
        <f t="shared" si="40"/>
        <v>152.5</v>
      </c>
      <c r="H357" s="24">
        <f t="shared" si="40"/>
        <v>0</v>
      </c>
    </row>
    <row r="358" spans="1:8">
      <c r="A358" s="2"/>
      <c r="B358" s="87"/>
      <c r="C358" s="24">
        <f>C351+C354</f>
        <v>295</v>
      </c>
      <c r="D358" s="24">
        <f>SUM(D351,D356,)</f>
        <v>3.9</v>
      </c>
      <c r="E358" s="24">
        <f t="shared" ref="E358:H358" si="41">SUM(E351,E356,)</f>
        <v>3.0999999999999996</v>
      </c>
      <c r="F358" s="24">
        <f t="shared" si="41"/>
        <v>26.3</v>
      </c>
      <c r="G358" s="24">
        <f t="shared" si="41"/>
        <v>152.5</v>
      </c>
      <c r="H358" s="24">
        <f t="shared" si="41"/>
        <v>0</v>
      </c>
    </row>
    <row r="359" spans="1:8">
      <c r="A359" s="2"/>
      <c r="B359" s="86" t="s">
        <v>18</v>
      </c>
      <c r="C359" s="24">
        <f t="shared" ref="C359:H360" si="42">SUM(C327,C332,C347,C357,)</f>
        <v>1326</v>
      </c>
      <c r="D359" s="24">
        <f t="shared" si="42"/>
        <v>30.99</v>
      </c>
      <c r="E359" s="24">
        <f t="shared" si="42"/>
        <v>34.869999999999997</v>
      </c>
      <c r="F359" s="24">
        <f t="shared" si="42"/>
        <v>158.5</v>
      </c>
      <c r="G359" s="24">
        <f t="shared" si="42"/>
        <v>1092.0999999999999</v>
      </c>
      <c r="H359" s="24">
        <f t="shared" si="42"/>
        <v>18.510000000000002</v>
      </c>
    </row>
    <row r="360" spans="1:8">
      <c r="A360" s="2"/>
      <c r="B360" s="87"/>
      <c r="C360" s="24">
        <f t="shared" si="42"/>
        <v>1548</v>
      </c>
      <c r="D360" s="24">
        <f t="shared" si="42"/>
        <v>39.940000000000005</v>
      </c>
      <c r="E360" s="24">
        <f t="shared" si="42"/>
        <v>42.4</v>
      </c>
      <c r="F360" s="24">
        <f t="shared" si="42"/>
        <v>186.70000000000002</v>
      </c>
      <c r="G360" s="24">
        <f t="shared" si="42"/>
        <v>1292.0999999999999</v>
      </c>
      <c r="H360" s="24">
        <f t="shared" si="42"/>
        <v>21.249999999999996</v>
      </c>
    </row>
    <row r="370" spans="1:8">
      <c r="A370" s="92" t="s">
        <v>40</v>
      </c>
      <c r="B370" s="28"/>
      <c r="C370" s="93" t="s">
        <v>1</v>
      </c>
      <c r="D370" s="94" t="s">
        <v>2</v>
      </c>
      <c r="E370" s="94"/>
      <c r="F370" s="94"/>
      <c r="G370" s="94" t="s">
        <v>3</v>
      </c>
      <c r="H370" s="94" t="s">
        <v>4</v>
      </c>
    </row>
    <row r="371" spans="1:8">
      <c r="A371" s="92"/>
      <c r="B371" s="29" t="s">
        <v>20</v>
      </c>
      <c r="C371" s="93"/>
      <c r="D371" s="29" t="s">
        <v>6</v>
      </c>
      <c r="E371" s="29" t="s">
        <v>7</v>
      </c>
      <c r="F371" s="29" t="s">
        <v>8</v>
      </c>
      <c r="G371" s="94"/>
      <c r="H371" s="94"/>
    </row>
    <row r="372" spans="1:8">
      <c r="A372" s="30" t="s">
        <v>9</v>
      </c>
      <c r="B372" s="97" t="s">
        <v>10</v>
      </c>
      <c r="C372" s="97"/>
      <c r="D372" s="97"/>
      <c r="E372" s="97"/>
      <c r="F372" s="97"/>
      <c r="G372" s="97"/>
      <c r="H372" s="98"/>
    </row>
    <row r="373" spans="1:8">
      <c r="A373" s="71">
        <v>168</v>
      </c>
      <c r="B373" s="56" t="s">
        <v>55</v>
      </c>
      <c r="C373" s="1">
        <v>154</v>
      </c>
      <c r="D373" s="1">
        <v>7.8</v>
      </c>
      <c r="E373" s="1">
        <v>8.3000000000000007</v>
      </c>
      <c r="F373" s="1">
        <v>31.5</v>
      </c>
      <c r="G373" s="1">
        <v>227</v>
      </c>
      <c r="H373" s="1">
        <v>0.1</v>
      </c>
    </row>
    <row r="374" spans="1:8">
      <c r="A374" s="72"/>
      <c r="B374" s="57"/>
      <c r="C374" s="1">
        <v>185</v>
      </c>
      <c r="D374" s="1">
        <v>9.4</v>
      </c>
      <c r="E374" s="1">
        <v>10</v>
      </c>
      <c r="F374" s="1">
        <v>37.799999999999997</v>
      </c>
      <c r="G374" s="1">
        <v>272.39999999999998</v>
      </c>
      <c r="H374" s="1">
        <v>0.12</v>
      </c>
    </row>
    <row r="375" spans="1:8">
      <c r="A375" s="84">
        <v>1</v>
      </c>
      <c r="B375" s="56" t="s">
        <v>21</v>
      </c>
      <c r="C375" s="6" t="s">
        <v>124</v>
      </c>
      <c r="D375" s="1">
        <v>2.5</v>
      </c>
      <c r="E375" s="1">
        <v>6.6</v>
      </c>
      <c r="F375" s="1">
        <v>12.8</v>
      </c>
      <c r="G375" s="1">
        <v>119</v>
      </c>
      <c r="H375" s="1">
        <v>0.02</v>
      </c>
    </row>
    <row r="376" spans="1:8">
      <c r="A376" s="85"/>
      <c r="B376" s="57"/>
      <c r="C376" s="6" t="s">
        <v>125</v>
      </c>
      <c r="D376" s="1">
        <v>2.7</v>
      </c>
      <c r="E376" s="1">
        <v>8.5</v>
      </c>
      <c r="F376" s="1">
        <v>16.5</v>
      </c>
      <c r="G376" s="1">
        <v>153</v>
      </c>
      <c r="H376" s="1">
        <v>0.02</v>
      </c>
    </row>
    <row r="377" spans="1:8">
      <c r="A377" s="71">
        <v>395</v>
      </c>
      <c r="B377" s="69" t="s">
        <v>26</v>
      </c>
      <c r="C377" s="26">
        <v>150</v>
      </c>
      <c r="D377" s="26">
        <v>1.8</v>
      </c>
      <c r="E377" s="26">
        <v>2.7</v>
      </c>
      <c r="F377" s="26">
        <v>21.5</v>
      </c>
      <c r="G377" s="26">
        <v>114</v>
      </c>
      <c r="H377" s="26">
        <v>0.3</v>
      </c>
    </row>
    <row r="378" spans="1:8">
      <c r="A378" s="72"/>
      <c r="B378" s="70"/>
      <c r="C378" s="26">
        <v>180</v>
      </c>
      <c r="D378" s="26">
        <v>2.67</v>
      </c>
      <c r="E378" s="26">
        <v>3.2</v>
      </c>
      <c r="F378" s="26">
        <v>25.8</v>
      </c>
      <c r="G378" s="26">
        <v>136.80000000000001</v>
      </c>
      <c r="H378" s="26">
        <v>0.36</v>
      </c>
    </row>
    <row r="379" spans="1:8">
      <c r="A379" s="8"/>
      <c r="B379" s="86" t="s">
        <v>12</v>
      </c>
      <c r="C379" s="34">
        <f>C373+C375+C377</f>
        <v>339</v>
      </c>
      <c r="D379" s="24">
        <f t="shared" ref="D379:H380" si="43">SUM(D373,D375,D377,)</f>
        <v>12.100000000000001</v>
      </c>
      <c r="E379" s="24">
        <f t="shared" si="43"/>
        <v>17.600000000000001</v>
      </c>
      <c r="F379" s="24">
        <f t="shared" si="43"/>
        <v>65.8</v>
      </c>
      <c r="G379" s="24">
        <f t="shared" si="43"/>
        <v>460</v>
      </c>
      <c r="H379" s="24">
        <f t="shared" si="43"/>
        <v>0.42</v>
      </c>
    </row>
    <row r="380" spans="1:8">
      <c r="A380" s="2"/>
      <c r="B380" s="87"/>
      <c r="C380" s="34">
        <f>C374+C376+C378</f>
        <v>410</v>
      </c>
      <c r="D380" s="24">
        <f t="shared" si="43"/>
        <v>14.770000000000001</v>
      </c>
      <c r="E380" s="24">
        <f t="shared" si="43"/>
        <v>21.7</v>
      </c>
      <c r="F380" s="24">
        <f t="shared" si="43"/>
        <v>80.099999999999994</v>
      </c>
      <c r="G380" s="24">
        <f t="shared" si="43"/>
        <v>562.20000000000005</v>
      </c>
      <c r="H380" s="24">
        <f t="shared" si="43"/>
        <v>0.5</v>
      </c>
    </row>
    <row r="381" spans="1:8">
      <c r="A381" s="25"/>
      <c r="B381" s="80" t="s">
        <v>13</v>
      </c>
      <c r="C381" s="80"/>
      <c r="D381" s="80"/>
      <c r="E381" s="80"/>
      <c r="F381" s="80"/>
      <c r="G381" s="80"/>
      <c r="H381" s="81"/>
    </row>
    <row r="382" spans="1:8">
      <c r="A382" s="75">
        <v>368</v>
      </c>
      <c r="B382" s="69" t="s">
        <v>57</v>
      </c>
      <c r="C382" s="27">
        <v>150</v>
      </c>
      <c r="D382" s="27">
        <v>0.6</v>
      </c>
      <c r="E382" s="27">
        <v>0.5</v>
      </c>
      <c r="F382" s="27">
        <v>15.5</v>
      </c>
      <c r="G382" s="27">
        <v>69</v>
      </c>
      <c r="H382" s="27">
        <v>15</v>
      </c>
    </row>
    <row r="383" spans="1:8">
      <c r="A383" s="78"/>
      <c r="B383" s="70"/>
      <c r="C383" s="26">
        <v>150</v>
      </c>
      <c r="D383" s="26">
        <v>0.6</v>
      </c>
      <c r="E383" s="26">
        <v>0.5</v>
      </c>
      <c r="F383" s="26">
        <v>15.5</v>
      </c>
      <c r="G383" s="26">
        <v>69</v>
      </c>
      <c r="H383" s="26">
        <v>15</v>
      </c>
    </row>
    <row r="384" spans="1:8">
      <c r="A384" s="23"/>
      <c r="B384" s="86" t="s">
        <v>12</v>
      </c>
      <c r="C384" s="24">
        <f t="shared" ref="C384:H385" si="44">SUM(C382)</f>
        <v>150</v>
      </c>
      <c r="D384" s="24">
        <f t="shared" si="44"/>
        <v>0.6</v>
      </c>
      <c r="E384" s="24">
        <f t="shared" si="44"/>
        <v>0.5</v>
      </c>
      <c r="F384" s="24">
        <f t="shared" si="44"/>
        <v>15.5</v>
      </c>
      <c r="G384" s="24">
        <f t="shared" si="44"/>
        <v>69</v>
      </c>
      <c r="H384" s="24">
        <f t="shared" si="44"/>
        <v>15</v>
      </c>
    </row>
    <row r="385" spans="1:8">
      <c r="A385" s="23"/>
      <c r="B385" s="87"/>
      <c r="C385" s="24">
        <f t="shared" si="44"/>
        <v>150</v>
      </c>
      <c r="D385" s="24">
        <f t="shared" si="44"/>
        <v>0.6</v>
      </c>
      <c r="E385" s="24">
        <f t="shared" si="44"/>
        <v>0.5</v>
      </c>
      <c r="F385" s="24">
        <f t="shared" si="44"/>
        <v>15.5</v>
      </c>
      <c r="G385" s="24">
        <f t="shared" si="44"/>
        <v>69</v>
      </c>
      <c r="H385" s="24">
        <f t="shared" si="44"/>
        <v>15</v>
      </c>
    </row>
    <row r="386" spans="1:8">
      <c r="A386" s="25"/>
      <c r="B386" s="79" t="s">
        <v>14</v>
      </c>
      <c r="C386" s="80"/>
      <c r="D386" s="80"/>
      <c r="E386" s="80"/>
      <c r="F386" s="80"/>
      <c r="G386" s="80"/>
      <c r="H386" s="81"/>
    </row>
    <row r="387" spans="1:8">
      <c r="A387" s="71">
        <v>54</v>
      </c>
      <c r="B387" s="56" t="s">
        <v>82</v>
      </c>
      <c r="C387" s="1">
        <v>30</v>
      </c>
      <c r="D387" s="1">
        <v>0.49</v>
      </c>
      <c r="E387" s="1">
        <v>0.9</v>
      </c>
      <c r="F387" s="1">
        <v>2.5</v>
      </c>
      <c r="G387" s="1">
        <v>20.5</v>
      </c>
      <c r="H387" s="1">
        <v>0.4</v>
      </c>
    </row>
    <row r="388" spans="1:8">
      <c r="A388" s="72"/>
      <c r="B388" s="57"/>
      <c r="C388" s="1">
        <v>50</v>
      </c>
      <c r="D388" s="1">
        <v>0.82</v>
      </c>
      <c r="E388" s="1">
        <v>1.5</v>
      </c>
      <c r="F388" s="1">
        <v>4.13</v>
      </c>
      <c r="G388" s="1">
        <v>34.700000000000003</v>
      </c>
      <c r="H388" s="1">
        <v>0.6</v>
      </c>
    </row>
    <row r="389" spans="1:8">
      <c r="A389" s="71">
        <v>85</v>
      </c>
      <c r="B389" s="56" t="s">
        <v>107</v>
      </c>
      <c r="C389" s="1">
        <v>150</v>
      </c>
      <c r="D389" s="1">
        <v>1.2</v>
      </c>
      <c r="E389" s="1">
        <v>1.8</v>
      </c>
      <c r="F389" s="1">
        <v>7.5</v>
      </c>
      <c r="G389" s="1">
        <v>52</v>
      </c>
      <c r="H389" s="1">
        <v>3.4</v>
      </c>
    </row>
    <row r="390" spans="1:8">
      <c r="A390" s="72"/>
      <c r="B390" s="95"/>
      <c r="C390" s="1">
        <v>200</v>
      </c>
      <c r="D390" s="1">
        <v>1.6</v>
      </c>
      <c r="E390" s="1">
        <v>2.5</v>
      </c>
      <c r="F390" s="1">
        <v>10</v>
      </c>
      <c r="G390" s="1">
        <v>69</v>
      </c>
      <c r="H390" s="1">
        <v>4.5999999999999996</v>
      </c>
    </row>
    <row r="391" spans="1:8">
      <c r="A391" s="71" t="s">
        <v>96</v>
      </c>
      <c r="B391" s="56" t="s">
        <v>98</v>
      </c>
      <c r="C391" s="1">
        <v>150</v>
      </c>
      <c r="D391" s="1">
        <v>13.8</v>
      </c>
      <c r="E391" s="1">
        <v>13.6</v>
      </c>
      <c r="F391" s="1">
        <v>11.8</v>
      </c>
      <c r="G391" s="1">
        <v>228</v>
      </c>
      <c r="H391" s="1">
        <v>3.4</v>
      </c>
    </row>
    <row r="392" spans="1:8">
      <c r="A392" s="72"/>
      <c r="B392" s="57"/>
      <c r="C392" s="1">
        <v>180</v>
      </c>
      <c r="D392" s="1">
        <v>16.600000000000001</v>
      </c>
      <c r="E392" s="1">
        <v>16.3</v>
      </c>
      <c r="F392" s="1">
        <v>14.2</v>
      </c>
      <c r="G392" s="1">
        <v>273</v>
      </c>
      <c r="H392" s="1">
        <v>4.0999999999999996</v>
      </c>
    </row>
    <row r="393" spans="1:8">
      <c r="A393" s="71">
        <v>375</v>
      </c>
      <c r="B393" s="56" t="s">
        <v>59</v>
      </c>
      <c r="C393" s="1">
        <v>150</v>
      </c>
      <c r="D393" s="1">
        <v>0.33</v>
      </c>
      <c r="E393" s="1">
        <v>0.02</v>
      </c>
      <c r="F393" s="1">
        <v>20.83</v>
      </c>
      <c r="G393" s="1">
        <v>84.75</v>
      </c>
      <c r="H393" s="1">
        <v>2.7</v>
      </c>
    </row>
    <row r="394" spans="1:8">
      <c r="A394" s="72"/>
      <c r="B394" s="95"/>
      <c r="C394" s="1">
        <v>180</v>
      </c>
      <c r="D394" s="1">
        <v>0.4</v>
      </c>
      <c r="E394" s="1">
        <v>0.02</v>
      </c>
      <c r="F394" s="1">
        <v>24.99</v>
      </c>
      <c r="G394" s="1">
        <v>101.7</v>
      </c>
      <c r="H394" s="1">
        <v>3.2</v>
      </c>
    </row>
    <row r="395" spans="1:8">
      <c r="A395" s="58">
        <v>2</v>
      </c>
      <c r="B395" s="96" t="s">
        <v>16</v>
      </c>
      <c r="C395" s="1">
        <v>30</v>
      </c>
      <c r="D395" s="1">
        <v>2</v>
      </c>
      <c r="E395" s="1">
        <v>0.4</v>
      </c>
      <c r="F395" s="1">
        <v>10</v>
      </c>
      <c r="G395" s="1">
        <v>51.2</v>
      </c>
      <c r="H395" s="1">
        <v>0</v>
      </c>
    </row>
    <row r="396" spans="1:8">
      <c r="A396" s="59"/>
      <c r="B396" s="95"/>
      <c r="C396" s="1">
        <v>40</v>
      </c>
      <c r="D396" s="1">
        <v>2.6</v>
      </c>
      <c r="E396" s="1">
        <v>0.5</v>
      </c>
      <c r="F396" s="1">
        <v>13.4</v>
      </c>
      <c r="G396" s="1">
        <v>68</v>
      </c>
      <c r="H396" s="1">
        <v>0</v>
      </c>
    </row>
    <row r="397" spans="1:8">
      <c r="A397" s="23"/>
      <c r="B397" s="86" t="s">
        <v>12</v>
      </c>
      <c r="C397" s="24">
        <f>C387+C389+C391+C393+C395</f>
        <v>510</v>
      </c>
      <c r="D397" s="24">
        <f t="shared" ref="D397:H398" si="45">SUM(D387,D389,D391,D393,D395,)</f>
        <v>17.82</v>
      </c>
      <c r="E397" s="24">
        <f t="shared" si="45"/>
        <v>16.72</v>
      </c>
      <c r="F397" s="24">
        <f t="shared" si="45"/>
        <v>52.629999999999995</v>
      </c>
      <c r="G397" s="24">
        <f t="shared" si="45"/>
        <v>436.45</v>
      </c>
      <c r="H397" s="24">
        <f t="shared" si="45"/>
        <v>9.8999999999999986</v>
      </c>
    </row>
    <row r="398" spans="1:8">
      <c r="A398" s="23"/>
      <c r="B398" s="87"/>
      <c r="C398" s="24">
        <f>C388+C390+C392+C394+C396</f>
        <v>650</v>
      </c>
      <c r="D398" s="24">
        <f t="shared" si="45"/>
        <v>22.020000000000003</v>
      </c>
      <c r="E398" s="24">
        <f t="shared" si="45"/>
        <v>20.82</v>
      </c>
      <c r="F398" s="24">
        <f t="shared" si="45"/>
        <v>66.72</v>
      </c>
      <c r="G398" s="24">
        <f t="shared" si="45"/>
        <v>546.4</v>
      </c>
      <c r="H398" s="24">
        <f t="shared" si="45"/>
        <v>12.5</v>
      </c>
    </row>
    <row r="399" spans="1:8">
      <c r="A399" s="25"/>
      <c r="B399" s="79" t="s">
        <v>17</v>
      </c>
      <c r="C399" s="80"/>
      <c r="D399" s="80"/>
      <c r="E399" s="80"/>
      <c r="F399" s="80"/>
      <c r="G399" s="80"/>
      <c r="H399" s="81"/>
    </row>
    <row r="400" spans="1:8">
      <c r="A400" s="67">
        <v>237</v>
      </c>
      <c r="B400" s="69" t="s">
        <v>51</v>
      </c>
      <c r="C400" s="26">
        <v>60</v>
      </c>
      <c r="D400" s="26">
        <v>8.5</v>
      </c>
      <c r="E400" s="26">
        <v>6</v>
      </c>
      <c r="F400" s="26">
        <v>8</v>
      </c>
      <c r="G400" s="26">
        <v>123</v>
      </c>
      <c r="H400" s="26">
        <v>0.17</v>
      </c>
    </row>
    <row r="401" spans="1:8">
      <c r="A401" s="68"/>
      <c r="B401" s="70"/>
      <c r="C401" s="26">
        <v>75</v>
      </c>
      <c r="D401" s="26">
        <v>10.5</v>
      </c>
      <c r="E401" s="26">
        <v>7.3</v>
      </c>
      <c r="F401" s="26">
        <v>10.3</v>
      </c>
      <c r="G401" s="26">
        <v>148</v>
      </c>
      <c r="H401" s="26">
        <v>0.2</v>
      </c>
    </row>
    <row r="402" spans="1:8">
      <c r="A402" s="58">
        <v>382</v>
      </c>
      <c r="B402" s="56" t="s">
        <v>116</v>
      </c>
      <c r="C402" s="1">
        <v>150</v>
      </c>
      <c r="D402" s="1">
        <v>0.4</v>
      </c>
      <c r="E402" s="1">
        <v>0.05</v>
      </c>
      <c r="F402" s="1">
        <v>22.6</v>
      </c>
      <c r="G402" s="1">
        <v>92.7</v>
      </c>
      <c r="H402" s="1">
        <v>0.8</v>
      </c>
    </row>
    <row r="403" spans="1:8">
      <c r="A403" s="59"/>
      <c r="B403" s="57"/>
      <c r="C403" s="1">
        <v>180</v>
      </c>
      <c r="D403" s="1">
        <v>2.67</v>
      </c>
      <c r="E403" s="1">
        <v>2.34</v>
      </c>
      <c r="F403" s="1">
        <v>14.31</v>
      </c>
      <c r="G403" s="1">
        <v>87</v>
      </c>
      <c r="H403" s="1">
        <v>1.2</v>
      </c>
    </row>
    <row r="404" spans="1:8">
      <c r="A404" s="2"/>
      <c r="B404" s="86" t="s">
        <v>12</v>
      </c>
      <c r="C404" s="24">
        <f>C400+C402</f>
        <v>210</v>
      </c>
      <c r="D404" s="24">
        <f t="shared" ref="D404:H405" si="46">SUM(D400,D402)</f>
        <v>8.9</v>
      </c>
      <c r="E404" s="24">
        <f t="shared" si="46"/>
        <v>6.05</v>
      </c>
      <c r="F404" s="24">
        <f t="shared" si="46"/>
        <v>30.6</v>
      </c>
      <c r="G404" s="24">
        <f t="shared" si="46"/>
        <v>215.7</v>
      </c>
      <c r="H404" s="24">
        <f t="shared" si="46"/>
        <v>0.97000000000000008</v>
      </c>
    </row>
    <row r="405" spans="1:8">
      <c r="A405" s="2"/>
      <c r="B405" s="87"/>
      <c r="C405" s="24">
        <f>C401+C403</f>
        <v>255</v>
      </c>
      <c r="D405" s="24">
        <f t="shared" si="46"/>
        <v>13.17</v>
      </c>
      <c r="E405" s="24">
        <f t="shared" si="46"/>
        <v>9.64</v>
      </c>
      <c r="F405" s="24">
        <f t="shared" si="46"/>
        <v>24.61</v>
      </c>
      <c r="G405" s="24">
        <f t="shared" si="46"/>
        <v>235</v>
      </c>
      <c r="H405" s="24">
        <f t="shared" si="46"/>
        <v>1.4</v>
      </c>
    </row>
    <row r="406" spans="1:8">
      <c r="A406" s="2"/>
      <c r="B406" s="86" t="s">
        <v>18</v>
      </c>
      <c r="C406" s="24">
        <f t="shared" ref="C406:H407" si="47">SUM(C379,C384,C397,C404)</f>
        <v>1209</v>
      </c>
      <c r="D406" s="24">
        <f t="shared" si="47"/>
        <v>39.42</v>
      </c>
      <c r="E406" s="24">
        <f t="shared" si="47"/>
        <v>40.869999999999997</v>
      </c>
      <c r="F406" s="24">
        <f t="shared" si="47"/>
        <v>164.53</v>
      </c>
      <c r="G406" s="24">
        <f t="shared" si="47"/>
        <v>1181.1500000000001</v>
      </c>
      <c r="H406" s="24">
        <f t="shared" si="47"/>
        <v>26.29</v>
      </c>
    </row>
    <row r="407" spans="1:8">
      <c r="A407" s="2"/>
      <c r="B407" s="87"/>
      <c r="C407" s="24">
        <f t="shared" si="47"/>
        <v>1465</v>
      </c>
      <c r="D407" s="24">
        <f t="shared" si="47"/>
        <v>50.56</v>
      </c>
      <c r="E407" s="24">
        <f t="shared" si="47"/>
        <v>52.66</v>
      </c>
      <c r="F407" s="24">
        <f t="shared" si="47"/>
        <v>186.93</v>
      </c>
      <c r="G407" s="24">
        <f t="shared" si="47"/>
        <v>1412.6</v>
      </c>
      <c r="H407" s="24">
        <f t="shared" si="47"/>
        <v>29.4</v>
      </c>
    </row>
    <row r="419" spans="1:8">
      <c r="A419" s="92" t="s">
        <v>41</v>
      </c>
      <c r="B419" s="28"/>
      <c r="C419" s="93" t="s">
        <v>1</v>
      </c>
      <c r="D419" s="94" t="s">
        <v>2</v>
      </c>
      <c r="E419" s="94"/>
      <c r="F419" s="94"/>
      <c r="G419" s="94" t="s">
        <v>3</v>
      </c>
      <c r="H419" s="94" t="s">
        <v>4</v>
      </c>
    </row>
    <row r="420" spans="1:8">
      <c r="A420" s="92"/>
      <c r="B420" s="29" t="s">
        <v>20</v>
      </c>
      <c r="C420" s="93"/>
      <c r="D420" s="29" t="s">
        <v>6</v>
      </c>
      <c r="E420" s="29" t="s">
        <v>7</v>
      </c>
      <c r="F420" s="29" t="s">
        <v>8</v>
      </c>
      <c r="G420" s="94"/>
      <c r="H420" s="94"/>
    </row>
    <row r="421" spans="1:8">
      <c r="A421" s="25" t="s">
        <v>9</v>
      </c>
      <c r="B421" s="80" t="s">
        <v>10</v>
      </c>
      <c r="C421" s="80"/>
      <c r="D421" s="80"/>
      <c r="E421" s="80"/>
      <c r="F421" s="80"/>
      <c r="G421" s="80"/>
      <c r="H421" s="81"/>
    </row>
    <row r="422" spans="1:8">
      <c r="A422" s="88" t="s">
        <v>90</v>
      </c>
      <c r="B422" s="69" t="s">
        <v>97</v>
      </c>
      <c r="C422" s="26">
        <v>154</v>
      </c>
      <c r="D422" s="26">
        <v>2.8</v>
      </c>
      <c r="E422" s="26">
        <v>3.2</v>
      </c>
      <c r="F422" s="26">
        <v>18.7</v>
      </c>
      <c r="G422" s="26">
        <v>118</v>
      </c>
      <c r="H422" s="26">
        <v>0</v>
      </c>
    </row>
    <row r="423" spans="1:8">
      <c r="A423" s="89"/>
      <c r="B423" s="70"/>
      <c r="C423" s="26">
        <v>185</v>
      </c>
      <c r="D423" s="26">
        <v>3.4</v>
      </c>
      <c r="E423" s="26">
        <v>3.9</v>
      </c>
      <c r="F423" s="26">
        <v>22.35</v>
      </c>
      <c r="G423" s="26">
        <v>141</v>
      </c>
      <c r="H423" s="26">
        <v>0</v>
      </c>
    </row>
    <row r="424" spans="1:8">
      <c r="A424" s="90">
        <v>3</v>
      </c>
      <c r="B424" s="56" t="s">
        <v>85</v>
      </c>
      <c r="C424" s="1">
        <v>45</v>
      </c>
      <c r="D424" s="1">
        <v>4.7</v>
      </c>
      <c r="E424" s="1">
        <v>6.89</v>
      </c>
      <c r="F424" s="1">
        <v>14.5</v>
      </c>
      <c r="G424" s="1">
        <v>139</v>
      </c>
      <c r="H424" s="1">
        <v>7.0000000000000007E-2</v>
      </c>
    </row>
    <row r="425" spans="1:8">
      <c r="A425" s="91"/>
      <c r="B425" s="57"/>
      <c r="C425" s="1">
        <v>60</v>
      </c>
      <c r="D425" s="1">
        <v>6.3</v>
      </c>
      <c r="E425" s="1">
        <v>9.1999999999999993</v>
      </c>
      <c r="F425" s="1">
        <v>19.3</v>
      </c>
      <c r="G425" s="1">
        <v>185</v>
      </c>
      <c r="H425" s="1">
        <v>0.09</v>
      </c>
    </row>
    <row r="426" spans="1:8" ht="10.5" customHeight="1">
      <c r="A426" s="58"/>
      <c r="B426" s="56"/>
      <c r="C426" s="1"/>
      <c r="D426" s="1"/>
      <c r="E426" s="1"/>
      <c r="F426" s="1"/>
      <c r="G426" s="1"/>
      <c r="H426" s="1"/>
    </row>
    <row r="427" spans="1:8" hidden="1">
      <c r="A427" s="59"/>
      <c r="B427" s="57"/>
      <c r="C427" s="1"/>
      <c r="D427" s="1"/>
      <c r="E427" s="1"/>
      <c r="F427" s="1"/>
      <c r="G427" s="1"/>
      <c r="H427" s="1"/>
    </row>
    <row r="428" spans="1:8">
      <c r="A428" s="84">
        <v>397</v>
      </c>
      <c r="B428" s="56" t="s">
        <v>22</v>
      </c>
      <c r="C428" s="1">
        <v>150</v>
      </c>
      <c r="D428" s="1">
        <v>3.2</v>
      </c>
      <c r="E428" s="1">
        <v>2.7</v>
      </c>
      <c r="F428" s="1">
        <v>12.9</v>
      </c>
      <c r="G428" s="1">
        <v>89</v>
      </c>
      <c r="H428" s="1">
        <v>1.2</v>
      </c>
    </row>
    <row r="429" spans="1:8">
      <c r="A429" s="85"/>
      <c r="B429" s="57"/>
      <c r="C429" s="1">
        <v>180</v>
      </c>
      <c r="D429" s="1">
        <v>3.7</v>
      </c>
      <c r="E429" s="1">
        <v>3.2</v>
      </c>
      <c r="F429" s="1">
        <v>15.8</v>
      </c>
      <c r="G429" s="1">
        <v>107</v>
      </c>
      <c r="H429" s="1">
        <v>1.4</v>
      </c>
    </row>
    <row r="430" spans="1:8">
      <c r="A430" s="23"/>
      <c r="B430" s="86" t="s">
        <v>12</v>
      </c>
      <c r="C430" s="24">
        <f>C422+C424+C426+C428</f>
        <v>349</v>
      </c>
      <c r="D430" s="24">
        <f t="shared" ref="D430:H431" si="48">SUM(D422,D424,D426,D428,)</f>
        <v>10.7</v>
      </c>
      <c r="E430" s="24">
        <f t="shared" si="48"/>
        <v>12.79</v>
      </c>
      <c r="F430" s="24">
        <f t="shared" si="48"/>
        <v>46.1</v>
      </c>
      <c r="G430" s="24">
        <f t="shared" si="48"/>
        <v>346</v>
      </c>
      <c r="H430" s="24">
        <f t="shared" si="48"/>
        <v>1.27</v>
      </c>
    </row>
    <row r="431" spans="1:8">
      <c r="A431" s="23"/>
      <c r="B431" s="87"/>
      <c r="C431" s="24">
        <f>C423+C425+C427+C429</f>
        <v>425</v>
      </c>
      <c r="D431" s="24">
        <f t="shared" si="48"/>
        <v>13.399999999999999</v>
      </c>
      <c r="E431" s="24">
        <f t="shared" si="48"/>
        <v>16.3</v>
      </c>
      <c r="F431" s="24">
        <f t="shared" si="48"/>
        <v>57.45</v>
      </c>
      <c r="G431" s="24">
        <f t="shared" si="48"/>
        <v>433</v>
      </c>
      <c r="H431" s="24">
        <f t="shared" si="48"/>
        <v>1.49</v>
      </c>
    </row>
    <row r="432" spans="1:8">
      <c r="A432" s="25"/>
      <c r="B432" s="80" t="s">
        <v>13</v>
      </c>
      <c r="C432" s="80"/>
      <c r="D432" s="80"/>
      <c r="E432" s="80"/>
      <c r="F432" s="80"/>
      <c r="G432" s="80"/>
      <c r="H432" s="81"/>
    </row>
    <row r="433" spans="1:8">
      <c r="A433" s="23">
        <v>401</v>
      </c>
      <c r="B433" s="69" t="s">
        <v>65</v>
      </c>
      <c r="C433" s="26">
        <v>150</v>
      </c>
      <c r="D433" s="26">
        <v>4.3499999999999996</v>
      </c>
      <c r="E433" s="26">
        <v>3.75</v>
      </c>
      <c r="F433" s="26">
        <v>6</v>
      </c>
      <c r="G433" s="26">
        <v>75</v>
      </c>
      <c r="H433" s="26">
        <v>1.05</v>
      </c>
    </row>
    <row r="434" spans="1:8">
      <c r="A434" s="23"/>
      <c r="B434" s="70"/>
      <c r="C434" s="26">
        <v>150</v>
      </c>
      <c r="D434" s="26">
        <v>4.3499999999999996</v>
      </c>
      <c r="E434" s="26">
        <v>3.75</v>
      </c>
      <c r="F434" s="26">
        <v>6</v>
      </c>
      <c r="G434" s="26">
        <v>75</v>
      </c>
      <c r="H434" s="26">
        <v>1.05</v>
      </c>
    </row>
    <row r="435" spans="1:8">
      <c r="A435" s="40"/>
      <c r="B435" s="86" t="s">
        <v>12</v>
      </c>
      <c r="C435" s="24">
        <f t="shared" ref="C435:H436" si="49">SUM(C433)</f>
        <v>150</v>
      </c>
      <c r="D435" s="24">
        <f t="shared" si="49"/>
        <v>4.3499999999999996</v>
      </c>
      <c r="E435" s="24">
        <f t="shared" si="49"/>
        <v>3.75</v>
      </c>
      <c r="F435" s="24">
        <f t="shared" si="49"/>
        <v>6</v>
      </c>
      <c r="G435" s="24">
        <f t="shared" si="49"/>
        <v>75</v>
      </c>
      <c r="H435" s="24">
        <f t="shared" si="49"/>
        <v>1.05</v>
      </c>
    </row>
    <row r="436" spans="1:8">
      <c r="A436" s="40"/>
      <c r="B436" s="87"/>
      <c r="C436" s="24">
        <f t="shared" si="49"/>
        <v>150</v>
      </c>
      <c r="D436" s="24">
        <f t="shared" si="49"/>
        <v>4.3499999999999996</v>
      </c>
      <c r="E436" s="24">
        <f t="shared" si="49"/>
        <v>3.75</v>
      </c>
      <c r="F436" s="24">
        <f t="shared" si="49"/>
        <v>6</v>
      </c>
      <c r="G436" s="24">
        <f t="shared" si="49"/>
        <v>75</v>
      </c>
      <c r="H436" s="24">
        <f t="shared" si="49"/>
        <v>1.05</v>
      </c>
    </row>
    <row r="437" spans="1:8">
      <c r="A437" s="25"/>
      <c r="B437" s="79" t="s">
        <v>14</v>
      </c>
      <c r="C437" s="80"/>
      <c r="D437" s="80"/>
      <c r="E437" s="80"/>
      <c r="F437" s="80"/>
      <c r="G437" s="80"/>
      <c r="H437" s="81"/>
    </row>
    <row r="438" spans="1:8">
      <c r="A438" s="69">
        <v>10</v>
      </c>
      <c r="B438" s="69" t="s">
        <v>119</v>
      </c>
      <c r="C438" s="31">
        <v>30</v>
      </c>
      <c r="D438" s="31">
        <v>0.9</v>
      </c>
      <c r="E438" s="31">
        <v>0.06</v>
      </c>
      <c r="F438" s="31">
        <v>1.95</v>
      </c>
      <c r="G438" s="31">
        <v>12</v>
      </c>
      <c r="H438" s="31">
        <v>3</v>
      </c>
    </row>
    <row r="439" spans="1:8">
      <c r="A439" s="82"/>
      <c r="B439" s="70"/>
      <c r="C439" s="26">
        <v>50</v>
      </c>
      <c r="D439" s="26">
        <v>1.5</v>
      </c>
      <c r="E439" s="26">
        <v>1</v>
      </c>
      <c r="F439" s="26">
        <v>3.25</v>
      </c>
      <c r="G439" s="26">
        <v>20</v>
      </c>
      <c r="H439" s="26">
        <v>5</v>
      </c>
    </row>
    <row r="440" spans="1:8">
      <c r="A440" s="71" t="s">
        <v>108</v>
      </c>
      <c r="B440" s="73" t="s">
        <v>92</v>
      </c>
      <c r="C440" s="1">
        <v>154</v>
      </c>
      <c r="D440" s="1">
        <v>2</v>
      </c>
      <c r="E440" s="1">
        <v>4.2</v>
      </c>
      <c r="F440" s="1">
        <v>12.1</v>
      </c>
      <c r="G440" s="1">
        <v>90</v>
      </c>
      <c r="H440" s="1">
        <v>7.1</v>
      </c>
    </row>
    <row r="441" spans="1:8">
      <c r="A441" s="72"/>
      <c r="B441" s="74"/>
      <c r="C441" s="1">
        <v>205</v>
      </c>
      <c r="D441" s="1">
        <v>3</v>
      </c>
      <c r="E441" s="1">
        <v>4.5999999999999996</v>
      </c>
      <c r="F441" s="1">
        <v>16.100000000000001</v>
      </c>
      <c r="G441" s="1">
        <v>120</v>
      </c>
      <c r="H441" s="1">
        <v>9.5</v>
      </c>
    </row>
    <row r="442" spans="1:8">
      <c r="A442" s="71">
        <v>269</v>
      </c>
      <c r="B442" s="73" t="s">
        <v>58</v>
      </c>
      <c r="C442" s="1">
        <v>60</v>
      </c>
      <c r="D442" s="1">
        <v>9.51</v>
      </c>
      <c r="E442" s="1">
        <v>4.32</v>
      </c>
      <c r="F442" s="1">
        <v>6.21</v>
      </c>
      <c r="G442" s="1">
        <v>102</v>
      </c>
      <c r="H442" s="1">
        <v>0.22</v>
      </c>
    </row>
    <row r="443" spans="1:8">
      <c r="A443" s="72"/>
      <c r="B443" s="83"/>
      <c r="C443" s="1">
        <v>80</v>
      </c>
      <c r="D443" s="1">
        <v>12.94</v>
      </c>
      <c r="E443" s="1">
        <v>6.74</v>
      </c>
      <c r="F443" s="1">
        <v>9.6300000000000008</v>
      </c>
      <c r="G443" s="1">
        <v>151</v>
      </c>
      <c r="H443" s="1">
        <v>0.31</v>
      </c>
    </row>
    <row r="444" spans="1:8">
      <c r="A444" s="71">
        <v>128</v>
      </c>
      <c r="B444" s="73" t="s">
        <v>79</v>
      </c>
      <c r="C444" s="1">
        <v>135</v>
      </c>
      <c r="D444" s="1">
        <v>3</v>
      </c>
      <c r="E444" s="1">
        <v>8</v>
      </c>
      <c r="F444" s="1">
        <v>16</v>
      </c>
      <c r="G444" s="1">
        <v>156</v>
      </c>
      <c r="H444" s="1">
        <v>16</v>
      </c>
    </row>
    <row r="445" spans="1:8">
      <c r="A445" s="72"/>
      <c r="B445" s="74"/>
      <c r="C445" s="1">
        <v>156</v>
      </c>
      <c r="D445" s="1">
        <v>3.5</v>
      </c>
      <c r="E445" s="1">
        <v>9</v>
      </c>
      <c r="F445" s="1">
        <v>18</v>
      </c>
      <c r="G445" s="1">
        <v>180</v>
      </c>
      <c r="H445" s="1">
        <v>18</v>
      </c>
    </row>
    <row r="446" spans="1:8">
      <c r="A446" s="19">
        <v>2</v>
      </c>
      <c r="B446" s="21" t="s">
        <v>16</v>
      </c>
      <c r="C446" s="1">
        <v>30</v>
      </c>
      <c r="D446" s="1">
        <v>2</v>
      </c>
      <c r="E446" s="1">
        <v>0.4</v>
      </c>
      <c r="F446" s="1">
        <v>10</v>
      </c>
      <c r="G446" s="1">
        <v>51.2</v>
      </c>
      <c r="H446" s="1">
        <v>0</v>
      </c>
    </row>
    <row r="447" spans="1:8">
      <c r="A447" s="19"/>
      <c r="B447" s="20"/>
      <c r="C447" s="1">
        <v>40</v>
      </c>
      <c r="D447" s="1">
        <v>2.6</v>
      </c>
      <c r="E447" s="1">
        <v>0.5</v>
      </c>
      <c r="F447" s="1">
        <v>13.4</v>
      </c>
      <c r="G447" s="1">
        <v>69.599999999999994</v>
      </c>
      <c r="H447" s="1">
        <v>0</v>
      </c>
    </row>
    <row r="448" spans="1:8">
      <c r="A448" s="67">
        <v>372</v>
      </c>
      <c r="B448" s="75" t="s">
        <v>89</v>
      </c>
      <c r="C448" s="26">
        <v>150</v>
      </c>
      <c r="D448" s="26">
        <v>0.2</v>
      </c>
      <c r="E448" s="26">
        <v>0.09</v>
      </c>
      <c r="F448" s="26">
        <v>18</v>
      </c>
      <c r="G448" s="26">
        <v>73</v>
      </c>
      <c r="H448" s="26">
        <v>1.2</v>
      </c>
    </row>
    <row r="449" spans="1:8">
      <c r="A449" s="68"/>
      <c r="B449" s="76"/>
      <c r="C449" s="26">
        <v>180</v>
      </c>
      <c r="D449" s="26">
        <v>0.3</v>
      </c>
      <c r="E449" s="26">
        <v>0.11</v>
      </c>
      <c r="F449" s="26">
        <v>22</v>
      </c>
      <c r="G449" s="26">
        <v>88</v>
      </c>
      <c r="H449" s="26">
        <v>1.5</v>
      </c>
    </row>
    <row r="450" spans="1:8">
      <c r="A450" s="23"/>
      <c r="B450" s="77" t="s">
        <v>12</v>
      </c>
      <c r="C450" s="24">
        <f>C438+C440+C442+C444+C446+C448</f>
        <v>559</v>
      </c>
      <c r="D450" s="24">
        <f t="shared" ref="D450:H451" si="50">SUM(D438,D440,D442,D444,D448,)</f>
        <v>15.61</v>
      </c>
      <c r="E450" s="24">
        <f t="shared" si="50"/>
        <v>16.669999999999998</v>
      </c>
      <c r="F450" s="24">
        <f t="shared" si="50"/>
        <v>54.26</v>
      </c>
      <c r="G450" s="24">
        <f>G438+G440+G442+G444+G446+G448</f>
        <v>484.2</v>
      </c>
      <c r="H450" s="24">
        <f t="shared" si="50"/>
        <v>27.52</v>
      </c>
    </row>
    <row r="451" spans="1:8">
      <c r="A451" s="23"/>
      <c r="B451" s="78"/>
      <c r="C451" s="24">
        <f>C439+C441+C443+C445+C447+C449</f>
        <v>711</v>
      </c>
      <c r="D451" s="24">
        <f t="shared" si="50"/>
        <v>21.24</v>
      </c>
      <c r="E451" s="24">
        <f t="shared" si="50"/>
        <v>21.45</v>
      </c>
      <c r="F451" s="24">
        <f t="shared" si="50"/>
        <v>68.98</v>
      </c>
      <c r="G451" s="24">
        <f>G439+G441+G443+G445+G447+G449</f>
        <v>628.6</v>
      </c>
      <c r="H451" s="24">
        <f t="shared" si="50"/>
        <v>34.31</v>
      </c>
    </row>
    <row r="452" spans="1:8">
      <c r="A452" s="25"/>
      <c r="B452" s="79" t="s">
        <v>17</v>
      </c>
      <c r="C452" s="80"/>
      <c r="D452" s="80"/>
      <c r="E452" s="80"/>
      <c r="F452" s="80"/>
      <c r="G452" s="80"/>
      <c r="H452" s="81"/>
    </row>
    <row r="453" spans="1:8">
      <c r="A453" s="67" t="s">
        <v>94</v>
      </c>
      <c r="B453" s="69" t="s">
        <v>129</v>
      </c>
      <c r="C453" s="26">
        <v>14</v>
      </c>
      <c r="D453" s="26">
        <v>0.4</v>
      </c>
      <c r="E453" s="26">
        <v>3.4</v>
      </c>
      <c r="F453" s="26">
        <v>9</v>
      </c>
      <c r="G453" s="26">
        <v>68</v>
      </c>
      <c r="H453" s="26">
        <v>0</v>
      </c>
    </row>
    <row r="454" spans="1:8" ht="32.25" customHeight="1">
      <c r="A454" s="68"/>
      <c r="B454" s="70"/>
      <c r="C454" s="26">
        <v>40</v>
      </c>
      <c r="D454" s="26">
        <v>1.04</v>
      </c>
      <c r="E454" s="26">
        <v>10</v>
      </c>
      <c r="F454" s="26">
        <v>25</v>
      </c>
      <c r="G454" s="26">
        <v>194</v>
      </c>
      <c r="H454" s="26">
        <v>3.0000000000000001E-3</v>
      </c>
    </row>
    <row r="455" spans="1:8">
      <c r="A455" s="71">
        <v>389</v>
      </c>
      <c r="B455" s="56" t="s">
        <v>47</v>
      </c>
      <c r="C455" s="1">
        <v>150</v>
      </c>
      <c r="D455" s="1">
        <v>0.7</v>
      </c>
      <c r="E455" s="1">
        <v>0</v>
      </c>
      <c r="F455" s="1">
        <v>15.2</v>
      </c>
      <c r="G455" s="1">
        <v>63.4</v>
      </c>
      <c r="H455" s="1">
        <v>3</v>
      </c>
    </row>
    <row r="456" spans="1:8">
      <c r="A456" s="72"/>
      <c r="B456" s="57"/>
      <c r="C456" s="1">
        <v>150</v>
      </c>
      <c r="D456" s="1">
        <v>0.7</v>
      </c>
      <c r="E456" s="1">
        <v>0</v>
      </c>
      <c r="F456" s="1">
        <v>15.2</v>
      </c>
      <c r="G456" s="1">
        <v>63.4</v>
      </c>
      <c r="H456" s="1">
        <v>3</v>
      </c>
    </row>
    <row r="457" spans="1:8">
      <c r="A457" s="2"/>
      <c r="B457" s="60" t="s">
        <v>12</v>
      </c>
      <c r="C457" s="22">
        <f>C453+C455</f>
        <v>164</v>
      </c>
      <c r="D457" s="22">
        <f t="shared" ref="D457:H458" si="51">D453+D455</f>
        <v>1.1000000000000001</v>
      </c>
      <c r="E457" s="22">
        <f t="shared" si="51"/>
        <v>3.4</v>
      </c>
      <c r="F457" s="22">
        <f t="shared" si="51"/>
        <v>24.2</v>
      </c>
      <c r="G457" s="22">
        <f t="shared" si="51"/>
        <v>131.4</v>
      </c>
      <c r="H457" s="22">
        <f t="shared" si="51"/>
        <v>3</v>
      </c>
    </row>
    <row r="458" spans="1:8">
      <c r="A458" s="2"/>
      <c r="B458" s="61"/>
      <c r="C458" s="22">
        <f>C454+C456</f>
        <v>190</v>
      </c>
      <c r="D458" s="22">
        <f t="shared" si="51"/>
        <v>1.74</v>
      </c>
      <c r="E458" s="22">
        <f t="shared" si="51"/>
        <v>10</v>
      </c>
      <c r="F458" s="22">
        <f t="shared" si="51"/>
        <v>40.200000000000003</v>
      </c>
      <c r="G458" s="22">
        <f t="shared" si="51"/>
        <v>257.39999999999998</v>
      </c>
      <c r="H458" s="22">
        <f t="shared" si="51"/>
        <v>3.0030000000000001</v>
      </c>
    </row>
    <row r="459" spans="1:8">
      <c r="A459" s="2"/>
      <c r="B459" s="60" t="s">
        <v>18</v>
      </c>
      <c r="C459" s="22">
        <f t="shared" ref="C459:E460" si="52">C430+C435+C450+C457</f>
        <v>1222</v>
      </c>
      <c r="D459" s="22">
        <f t="shared" si="52"/>
        <v>31.759999999999998</v>
      </c>
      <c r="E459" s="22">
        <f t="shared" si="52"/>
        <v>36.609999999999992</v>
      </c>
      <c r="F459" s="22">
        <f>F430+F435+F450+F458</f>
        <v>146.56</v>
      </c>
      <c r="G459" s="22">
        <f>G430+G435+G450+G457</f>
        <v>1036.6000000000001</v>
      </c>
      <c r="H459" s="22">
        <f>H430+H435+H450+H457</f>
        <v>32.840000000000003</v>
      </c>
    </row>
    <row r="460" spans="1:8">
      <c r="A460" s="2"/>
      <c r="B460" s="61"/>
      <c r="C460" s="22">
        <f t="shared" si="52"/>
        <v>1476</v>
      </c>
      <c r="D460" s="22">
        <f t="shared" si="52"/>
        <v>40.729999999999997</v>
      </c>
      <c r="E460" s="22">
        <f t="shared" si="52"/>
        <v>51.5</v>
      </c>
      <c r="F460" s="22">
        <f>F431+F436+F451+F458</f>
        <v>172.63</v>
      </c>
      <c r="G460" s="22">
        <f>G431+G436+G451+G459</f>
        <v>2173.1999999999998</v>
      </c>
      <c r="H460" s="22">
        <f>SUM(H431,H436,H451,H458)</f>
        <v>39.853000000000002</v>
      </c>
    </row>
    <row r="461" spans="1:8">
      <c r="A461" s="13"/>
      <c r="B461" s="14"/>
      <c r="C461" s="15"/>
      <c r="D461" s="15"/>
      <c r="E461" s="15"/>
      <c r="F461" s="15"/>
      <c r="G461" s="15"/>
      <c r="H461" s="15"/>
    </row>
    <row r="462" spans="1:8">
      <c r="A462" s="62" t="s">
        <v>42</v>
      </c>
      <c r="B462" s="63"/>
      <c r="C462" s="43">
        <f>(C48+C94+C139+C182+C227+C268+C314+C359+C406+C459)/10</f>
        <v>1220.0999999999999</v>
      </c>
      <c r="D462" s="43">
        <f xml:space="preserve"> (D48+D94+D139+D182+D227+D268+D314+D359+D406+D459)/10</f>
        <v>38.254000000000005</v>
      </c>
      <c r="E462" s="43">
        <f xml:space="preserve"> (E48+E94+E139+E182+E227+E268+E314+E359+E406+E459)/10</f>
        <v>38.700000000000003</v>
      </c>
      <c r="F462" s="43">
        <f xml:space="preserve"> (F48+F94+F139+F182+F227+F268+F314+F359+F406+F459)/10</f>
        <v>154.51299999999998</v>
      </c>
      <c r="G462" s="43">
        <f xml:space="preserve"> (G48+G94+G139+G182+G227+G268+G314+G359+G406+G459)/10</f>
        <v>1105.77</v>
      </c>
      <c r="H462" s="43">
        <f xml:space="preserve"> (H48+H94+H139+H182+H227+H268+H314+H359+H406+H459)/10</f>
        <v>32.410000000000004</v>
      </c>
    </row>
    <row r="463" spans="1:8">
      <c r="A463" s="64"/>
      <c r="B463" s="65"/>
      <c r="C463" s="43">
        <f>(C49+C95+C140+C183+C228+C269+C315+C360+C407+C460)/10</f>
        <v>1467</v>
      </c>
      <c r="D463" s="43">
        <f>(D49+D95+D140+D183+D228+D269+D315+D360+D407+D460)/10</f>
        <v>47.684000000000005</v>
      </c>
      <c r="E463" s="43">
        <f>(E49+E95+E140+E183+E228+E269+E315+E360+E407+E460)/10</f>
        <v>48.092999999999996</v>
      </c>
      <c r="F463" s="43">
        <v>197</v>
      </c>
      <c r="G463" s="43">
        <f>(G49+G95+G140+G183+G228+G269+G315+G360+G407+G460)/10</f>
        <v>1404.336</v>
      </c>
      <c r="H463" s="43">
        <f>(H49+H95+H140+H183+H228+H269+H315+H360+H407+H460)/10</f>
        <v>35.971299999999999</v>
      </c>
    </row>
    <row r="464" spans="1:8">
      <c r="A464" s="66"/>
      <c r="B464" s="66"/>
      <c r="C464" s="41"/>
      <c r="D464" s="41"/>
      <c r="E464" s="41"/>
      <c r="F464" s="41"/>
      <c r="G464" s="41"/>
      <c r="H464" s="41"/>
    </row>
    <row r="465" spans="1:8">
      <c r="B465" t="s">
        <v>78</v>
      </c>
      <c r="C465" t="s">
        <v>52</v>
      </c>
      <c r="D465" t="s">
        <v>53</v>
      </c>
      <c r="F465" t="s">
        <v>68</v>
      </c>
    </row>
    <row r="466" spans="1:8">
      <c r="A466" s="16" t="s">
        <v>43</v>
      </c>
      <c r="B466" s="17">
        <v>0.2</v>
      </c>
      <c r="C466">
        <v>350</v>
      </c>
      <c r="D466">
        <v>410</v>
      </c>
      <c r="F466">
        <v>350</v>
      </c>
      <c r="G466">
        <v>400</v>
      </c>
    </row>
    <row r="467" spans="1:8">
      <c r="A467" s="16" t="s">
        <v>13</v>
      </c>
      <c r="B467" s="17">
        <v>0.05</v>
      </c>
      <c r="C467">
        <v>150</v>
      </c>
      <c r="D467">
        <v>150</v>
      </c>
      <c r="F467">
        <v>100</v>
      </c>
      <c r="G467">
        <v>100</v>
      </c>
    </row>
    <row r="468" spans="1:8">
      <c r="A468" s="16" t="s">
        <v>44</v>
      </c>
      <c r="B468" s="17">
        <v>0.35</v>
      </c>
      <c r="C468">
        <v>550</v>
      </c>
      <c r="D468">
        <v>700</v>
      </c>
      <c r="F468">
        <v>450</v>
      </c>
      <c r="G468">
        <v>600</v>
      </c>
    </row>
    <row r="469" spans="1:8">
      <c r="A469" s="16" t="s">
        <v>45</v>
      </c>
      <c r="B469" s="17">
        <v>0.2</v>
      </c>
      <c r="C469">
        <v>200</v>
      </c>
      <c r="D469">
        <v>250</v>
      </c>
      <c r="F469">
        <v>200</v>
      </c>
      <c r="G469">
        <v>250</v>
      </c>
    </row>
    <row r="470" spans="1:8">
      <c r="A470" s="18" t="s">
        <v>50</v>
      </c>
      <c r="C470">
        <f>C466+C467+C468+C469</f>
        <v>1250</v>
      </c>
      <c r="D470">
        <f>D466+D467+D468+D469</f>
        <v>1510</v>
      </c>
      <c r="F470">
        <v>1100</v>
      </c>
      <c r="G470">
        <v>1350</v>
      </c>
    </row>
    <row r="471" spans="1:8">
      <c r="A471" s="18"/>
      <c r="B471" s="48">
        <v>0.8</v>
      </c>
      <c r="C471" t="s">
        <v>52</v>
      </c>
      <c r="D471" t="s">
        <v>53</v>
      </c>
      <c r="E471" t="s">
        <v>75</v>
      </c>
      <c r="F471" t="s">
        <v>75</v>
      </c>
      <c r="G471" t="s">
        <v>76</v>
      </c>
      <c r="H471" t="s">
        <v>77</v>
      </c>
    </row>
    <row r="472" spans="1:8">
      <c r="A472" s="49" t="s">
        <v>71</v>
      </c>
      <c r="B472" s="8"/>
      <c r="C472" s="50" t="s">
        <v>123</v>
      </c>
      <c r="D472" s="8">
        <v>47</v>
      </c>
      <c r="E472" s="51">
        <f t="shared" ref="E472:E476" si="53">C472/G472*100</f>
        <v>108.57142857142857</v>
      </c>
      <c r="F472" s="51">
        <f>D472/H472*100</f>
        <v>104.44444444444446</v>
      </c>
      <c r="G472" s="8">
        <v>35</v>
      </c>
      <c r="H472" s="8">
        <v>45</v>
      </c>
    </row>
    <row r="473" spans="1:8">
      <c r="A473" s="49" t="s">
        <v>72</v>
      </c>
      <c r="B473" s="8"/>
      <c r="C473" s="50" t="s">
        <v>123</v>
      </c>
      <c r="D473" s="8">
        <v>47</v>
      </c>
      <c r="E473" s="51">
        <f t="shared" si="53"/>
        <v>108.57142857142857</v>
      </c>
      <c r="F473" s="51">
        <f t="shared" ref="F473:F476" si="54">D473/H473*100</f>
        <v>104.44444444444446</v>
      </c>
      <c r="G473" s="8">
        <v>35</v>
      </c>
      <c r="H473" s="8">
        <v>45</v>
      </c>
    </row>
    <row r="474" spans="1:8">
      <c r="A474" s="49" t="s">
        <v>73</v>
      </c>
      <c r="B474" s="8"/>
      <c r="C474" s="50" t="s">
        <v>127</v>
      </c>
      <c r="D474" s="8">
        <v>197</v>
      </c>
      <c r="E474" s="51">
        <f t="shared" si="53"/>
        <v>103.94736842105263</v>
      </c>
      <c r="F474" s="51">
        <f t="shared" si="54"/>
        <v>100.51020408163265</v>
      </c>
      <c r="G474" s="8">
        <v>152</v>
      </c>
      <c r="H474" s="8">
        <v>196</v>
      </c>
    </row>
    <row r="475" spans="1:8">
      <c r="A475" s="49" t="s">
        <v>81</v>
      </c>
      <c r="B475" s="8"/>
      <c r="C475" s="50" t="s">
        <v>120</v>
      </c>
      <c r="D475" s="8">
        <v>36</v>
      </c>
      <c r="E475" s="51">
        <f t="shared" si="53"/>
        <v>100</v>
      </c>
      <c r="F475" s="51">
        <f t="shared" si="54"/>
        <v>100</v>
      </c>
      <c r="G475" s="8">
        <v>33</v>
      </c>
      <c r="H475" s="8">
        <v>36</v>
      </c>
    </row>
    <row r="476" spans="1:8">
      <c r="A476" s="49" t="s">
        <v>74</v>
      </c>
      <c r="B476" s="8"/>
      <c r="C476" s="50" t="s">
        <v>128</v>
      </c>
      <c r="D476" s="8">
        <v>1427</v>
      </c>
      <c r="E476" s="51">
        <f t="shared" si="53"/>
        <v>106.95238095238095</v>
      </c>
      <c r="F476" s="51">
        <f t="shared" si="54"/>
        <v>105.7037037037037</v>
      </c>
      <c r="G476" s="8">
        <v>1050</v>
      </c>
      <c r="H476" s="8">
        <v>1350</v>
      </c>
    </row>
    <row r="477" spans="1:8" ht="409.5" customHeight="1">
      <c r="A477" s="128" t="s">
        <v>121</v>
      </c>
      <c r="B477" s="128"/>
      <c r="C477" s="128"/>
      <c r="D477" s="128"/>
      <c r="E477" s="128"/>
      <c r="F477" s="128"/>
      <c r="G477" s="128"/>
      <c r="H477" s="128"/>
    </row>
  </sheetData>
  <mergeCells count="401">
    <mergeCell ref="A176:A177"/>
    <mergeCell ref="B176:B177"/>
    <mergeCell ref="A178:A179"/>
    <mergeCell ref="B172:B173"/>
    <mergeCell ref="A172:A173"/>
    <mergeCell ref="B17:B18"/>
    <mergeCell ref="B19:H19"/>
    <mergeCell ref="A20:A21"/>
    <mergeCell ref="B20:B21"/>
    <mergeCell ref="A51:A52"/>
    <mergeCell ref="C51:C52"/>
    <mergeCell ref="B22:B23"/>
    <mergeCell ref="B24:H24"/>
    <mergeCell ref="A25:A26"/>
    <mergeCell ref="B25:B26"/>
    <mergeCell ref="A27:A28"/>
    <mergeCell ref="B27:B28"/>
    <mergeCell ref="A56:A57"/>
    <mergeCell ref="B56:B57"/>
    <mergeCell ref="A58:A59"/>
    <mergeCell ref="B58:B59"/>
    <mergeCell ref="B62:B63"/>
    <mergeCell ref="B64:H64"/>
    <mergeCell ref="B53:H53"/>
    <mergeCell ref="A9:A10"/>
    <mergeCell ref="B9:B10"/>
    <mergeCell ref="A11:A12"/>
    <mergeCell ref="B11:B12"/>
    <mergeCell ref="A13:A14"/>
    <mergeCell ref="B13:B14"/>
    <mergeCell ref="A4:H4"/>
    <mergeCell ref="A6:A7"/>
    <mergeCell ref="C6:C7"/>
    <mergeCell ref="D6:F6"/>
    <mergeCell ref="G6:G7"/>
    <mergeCell ref="H6:H7"/>
    <mergeCell ref="B8:H8"/>
    <mergeCell ref="A15:A16"/>
    <mergeCell ref="B15:B16"/>
    <mergeCell ref="B118:B119"/>
    <mergeCell ref="A118:A119"/>
    <mergeCell ref="A477:H477"/>
    <mergeCell ref="A29:A30"/>
    <mergeCell ref="B29:B30"/>
    <mergeCell ref="A37:A38"/>
    <mergeCell ref="B37:B38"/>
    <mergeCell ref="B39:B40"/>
    <mergeCell ref="B41:H41"/>
    <mergeCell ref="A42:A43"/>
    <mergeCell ref="B42:B43"/>
    <mergeCell ref="A33:A34"/>
    <mergeCell ref="B33:B34"/>
    <mergeCell ref="A35:A36"/>
    <mergeCell ref="B35:B36"/>
    <mergeCell ref="D51:F51"/>
    <mergeCell ref="G51:G52"/>
    <mergeCell ref="H51:H52"/>
    <mergeCell ref="A44:A45"/>
    <mergeCell ref="B44:B45"/>
    <mergeCell ref="B46:B47"/>
    <mergeCell ref="B48:B49"/>
    <mergeCell ref="A54:A55"/>
    <mergeCell ref="B54:B55"/>
    <mergeCell ref="A60:A61"/>
    <mergeCell ref="B60:B61"/>
    <mergeCell ref="A72:A73"/>
    <mergeCell ref="B72:B73"/>
    <mergeCell ref="A74:A75"/>
    <mergeCell ref="B74:B75"/>
    <mergeCell ref="A65:A66"/>
    <mergeCell ref="B65:B66"/>
    <mergeCell ref="B67:B68"/>
    <mergeCell ref="B69:H69"/>
    <mergeCell ref="A70:A71"/>
    <mergeCell ref="B70:B71"/>
    <mergeCell ref="A85:A87"/>
    <mergeCell ref="B85:B87"/>
    <mergeCell ref="A88:A89"/>
    <mergeCell ref="B88:B89"/>
    <mergeCell ref="A90:A91"/>
    <mergeCell ref="B90:B91"/>
    <mergeCell ref="A78:A79"/>
    <mergeCell ref="B78:B79"/>
    <mergeCell ref="A80:A81"/>
    <mergeCell ref="B80:B81"/>
    <mergeCell ref="B82:B83"/>
    <mergeCell ref="B84:H84"/>
    <mergeCell ref="G97:G98"/>
    <mergeCell ref="H97:H98"/>
    <mergeCell ref="B99:H99"/>
    <mergeCell ref="A100:A101"/>
    <mergeCell ref="B100:B101"/>
    <mergeCell ref="A102:A103"/>
    <mergeCell ref="B102:B103"/>
    <mergeCell ref="A92:A93"/>
    <mergeCell ref="B92:B93"/>
    <mergeCell ref="B94:B95"/>
    <mergeCell ref="A97:A98"/>
    <mergeCell ref="C97:C98"/>
    <mergeCell ref="D97:F97"/>
    <mergeCell ref="A111:A112"/>
    <mergeCell ref="B111:B112"/>
    <mergeCell ref="B113:B114"/>
    <mergeCell ref="B115:H115"/>
    <mergeCell ref="A116:A117"/>
    <mergeCell ref="B116:B117"/>
    <mergeCell ref="A104:A105"/>
    <mergeCell ref="B104:B105"/>
    <mergeCell ref="A106:A107"/>
    <mergeCell ref="B106:B107"/>
    <mergeCell ref="B108:B109"/>
    <mergeCell ref="B110:H110"/>
    <mergeCell ref="A126:A127"/>
    <mergeCell ref="B126:B127"/>
    <mergeCell ref="A128:A129"/>
    <mergeCell ref="B128:B129"/>
    <mergeCell ref="B130:B131"/>
    <mergeCell ref="B132:H132"/>
    <mergeCell ref="A120:A121"/>
    <mergeCell ref="B120:B121"/>
    <mergeCell ref="A122:A123"/>
    <mergeCell ref="B122:B123"/>
    <mergeCell ref="A124:A125"/>
    <mergeCell ref="B124:B125"/>
    <mergeCell ref="B139:B140"/>
    <mergeCell ref="A142:A143"/>
    <mergeCell ref="C142:C143"/>
    <mergeCell ref="D142:F142"/>
    <mergeCell ref="G142:G143"/>
    <mergeCell ref="H142:H143"/>
    <mergeCell ref="A133:A134"/>
    <mergeCell ref="B133:B134"/>
    <mergeCell ref="A135:A136"/>
    <mergeCell ref="B135:B136"/>
    <mergeCell ref="B137:B138"/>
    <mergeCell ref="B151:B152"/>
    <mergeCell ref="B153:H153"/>
    <mergeCell ref="A154:A155"/>
    <mergeCell ref="B154:B155"/>
    <mergeCell ref="B156:B157"/>
    <mergeCell ref="B158:H158"/>
    <mergeCell ref="B144:H144"/>
    <mergeCell ref="A145:A146"/>
    <mergeCell ref="B145:B146"/>
    <mergeCell ref="A147:A148"/>
    <mergeCell ref="B147:B148"/>
    <mergeCell ref="A149:A150"/>
    <mergeCell ref="B149:B150"/>
    <mergeCell ref="A174:A175"/>
    <mergeCell ref="B174:B175"/>
    <mergeCell ref="A165:A166"/>
    <mergeCell ref="B165:B166"/>
    <mergeCell ref="A167:A168"/>
    <mergeCell ref="B167:B168"/>
    <mergeCell ref="B169:B170"/>
    <mergeCell ref="B171:H171"/>
    <mergeCell ref="A159:A160"/>
    <mergeCell ref="B159:B160"/>
    <mergeCell ref="A161:A162"/>
    <mergeCell ref="B161:B162"/>
    <mergeCell ref="A163:A164"/>
    <mergeCell ref="B163:B164"/>
    <mergeCell ref="H185:H186"/>
    <mergeCell ref="B187:H187"/>
    <mergeCell ref="A188:A189"/>
    <mergeCell ref="B188:B189"/>
    <mergeCell ref="A190:A191"/>
    <mergeCell ref="B190:B191"/>
    <mergeCell ref="B180:B181"/>
    <mergeCell ref="B182:B183"/>
    <mergeCell ref="A185:A186"/>
    <mergeCell ref="C185:C186"/>
    <mergeCell ref="D185:F185"/>
    <mergeCell ref="G185:G186"/>
    <mergeCell ref="A199:A200"/>
    <mergeCell ref="B199:B200"/>
    <mergeCell ref="B201:B202"/>
    <mergeCell ref="B203:H203"/>
    <mergeCell ref="A204:A205"/>
    <mergeCell ref="B204:B205"/>
    <mergeCell ref="A192:A193"/>
    <mergeCell ref="B192:B193"/>
    <mergeCell ref="A194:A195"/>
    <mergeCell ref="B194:B195"/>
    <mergeCell ref="B196:B197"/>
    <mergeCell ref="B198:H198"/>
    <mergeCell ref="A212:A213"/>
    <mergeCell ref="B212:B213"/>
    <mergeCell ref="A214:A215"/>
    <mergeCell ref="B214:B215"/>
    <mergeCell ref="A216:A217"/>
    <mergeCell ref="B216:B217"/>
    <mergeCell ref="A206:A207"/>
    <mergeCell ref="B206:B207"/>
    <mergeCell ref="A208:A209"/>
    <mergeCell ref="B208:B209"/>
    <mergeCell ref="A210:A211"/>
    <mergeCell ref="B210:B211"/>
    <mergeCell ref="B225:B226"/>
    <mergeCell ref="B227:B228"/>
    <mergeCell ref="A230:A231"/>
    <mergeCell ref="C230:C231"/>
    <mergeCell ref="D230:F230"/>
    <mergeCell ref="G230:G231"/>
    <mergeCell ref="B218:B219"/>
    <mergeCell ref="B220:H220"/>
    <mergeCell ref="A221:A222"/>
    <mergeCell ref="B221:B222"/>
    <mergeCell ref="A223:A224"/>
    <mergeCell ref="B223:B224"/>
    <mergeCell ref="A237:A238"/>
    <mergeCell ref="B237:B238"/>
    <mergeCell ref="A239:A240"/>
    <mergeCell ref="B239:B240"/>
    <mergeCell ref="B241:B242"/>
    <mergeCell ref="B243:H243"/>
    <mergeCell ref="H230:H231"/>
    <mergeCell ref="B232:H232"/>
    <mergeCell ref="A233:A234"/>
    <mergeCell ref="B233:B234"/>
    <mergeCell ref="A235:A236"/>
    <mergeCell ref="B235:B236"/>
    <mergeCell ref="A251:A252"/>
    <mergeCell ref="B251:B252"/>
    <mergeCell ref="A253:A254"/>
    <mergeCell ref="B253:B254"/>
    <mergeCell ref="A255:A256"/>
    <mergeCell ref="B255:B256"/>
    <mergeCell ref="A244:A245"/>
    <mergeCell ref="B244:B245"/>
    <mergeCell ref="B246:B247"/>
    <mergeCell ref="B248:H248"/>
    <mergeCell ref="A249:A250"/>
    <mergeCell ref="B249:B250"/>
    <mergeCell ref="B266:B267"/>
    <mergeCell ref="B268:B269"/>
    <mergeCell ref="A272:A273"/>
    <mergeCell ref="C272:C273"/>
    <mergeCell ref="D272:F272"/>
    <mergeCell ref="G272:G273"/>
    <mergeCell ref="A264:A265"/>
    <mergeCell ref="B264:B265"/>
    <mergeCell ref="A257:A258"/>
    <mergeCell ref="B257:B258"/>
    <mergeCell ref="B259:B260"/>
    <mergeCell ref="B261:H261"/>
    <mergeCell ref="A262:A263"/>
    <mergeCell ref="B262:B263"/>
    <mergeCell ref="A297:A298"/>
    <mergeCell ref="B297:B298"/>
    <mergeCell ref="A279:A280"/>
    <mergeCell ref="B279:B280"/>
    <mergeCell ref="A281:A282"/>
    <mergeCell ref="B281:B282"/>
    <mergeCell ref="B283:B284"/>
    <mergeCell ref="B285:H285"/>
    <mergeCell ref="H272:H273"/>
    <mergeCell ref="B274:H274"/>
    <mergeCell ref="B275:B276"/>
    <mergeCell ref="A277:A278"/>
    <mergeCell ref="B277:B278"/>
    <mergeCell ref="A291:A292"/>
    <mergeCell ref="B291:B292"/>
    <mergeCell ref="A293:A294"/>
    <mergeCell ref="B293:B294"/>
    <mergeCell ref="A286:A287"/>
    <mergeCell ref="B286:B287"/>
    <mergeCell ref="B288:B289"/>
    <mergeCell ref="B290:H290"/>
    <mergeCell ref="A295:A296"/>
    <mergeCell ref="B295:B296"/>
    <mergeCell ref="A275:A276"/>
    <mergeCell ref="B305:B306"/>
    <mergeCell ref="B307:H307"/>
    <mergeCell ref="A308:A309"/>
    <mergeCell ref="B308:B309"/>
    <mergeCell ref="A299:A300"/>
    <mergeCell ref="B299:B300"/>
    <mergeCell ref="A301:A302"/>
    <mergeCell ref="B301:B302"/>
    <mergeCell ref="A303:A304"/>
    <mergeCell ref="B303:B304"/>
    <mergeCell ref="D318:F318"/>
    <mergeCell ref="G318:G319"/>
    <mergeCell ref="H318:H319"/>
    <mergeCell ref="B320:H320"/>
    <mergeCell ref="A321:A322"/>
    <mergeCell ref="B321:B322"/>
    <mergeCell ref="A310:A311"/>
    <mergeCell ref="B310:B311"/>
    <mergeCell ref="B312:B313"/>
    <mergeCell ref="B314:B315"/>
    <mergeCell ref="A318:A319"/>
    <mergeCell ref="C318:C319"/>
    <mergeCell ref="A330:A331"/>
    <mergeCell ref="B330:B331"/>
    <mergeCell ref="B332:B333"/>
    <mergeCell ref="B334:H334"/>
    <mergeCell ref="A335:A336"/>
    <mergeCell ref="B335:B336"/>
    <mergeCell ref="A323:A324"/>
    <mergeCell ref="B323:B324"/>
    <mergeCell ref="A325:A326"/>
    <mergeCell ref="B325:B326"/>
    <mergeCell ref="B327:B328"/>
    <mergeCell ref="B329:H329"/>
    <mergeCell ref="A343:A344"/>
    <mergeCell ref="B343:B344"/>
    <mergeCell ref="A345:A346"/>
    <mergeCell ref="B345:B346"/>
    <mergeCell ref="B347:B348"/>
    <mergeCell ref="B349:H349"/>
    <mergeCell ref="A337:A338"/>
    <mergeCell ref="B337:B338"/>
    <mergeCell ref="A339:A340"/>
    <mergeCell ref="B339:B340"/>
    <mergeCell ref="A341:A342"/>
    <mergeCell ref="B341:B342"/>
    <mergeCell ref="A370:A371"/>
    <mergeCell ref="C370:C371"/>
    <mergeCell ref="D370:F370"/>
    <mergeCell ref="G370:G371"/>
    <mergeCell ref="H370:H371"/>
    <mergeCell ref="B372:H372"/>
    <mergeCell ref="A350:A351"/>
    <mergeCell ref="B350:B351"/>
    <mergeCell ref="A352:A354"/>
    <mergeCell ref="B352:B354"/>
    <mergeCell ref="B357:B358"/>
    <mergeCell ref="B359:B360"/>
    <mergeCell ref="B379:B380"/>
    <mergeCell ref="B381:H381"/>
    <mergeCell ref="A382:A383"/>
    <mergeCell ref="B382:B383"/>
    <mergeCell ref="B384:B385"/>
    <mergeCell ref="B386:H386"/>
    <mergeCell ref="A373:A374"/>
    <mergeCell ref="B373:B374"/>
    <mergeCell ref="A375:A376"/>
    <mergeCell ref="B375:B376"/>
    <mergeCell ref="A377:A378"/>
    <mergeCell ref="B377:B378"/>
    <mergeCell ref="A393:A394"/>
    <mergeCell ref="B393:B394"/>
    <mergeCell ref="A395:A396"/>
    <mergeCell ref="B395:B396"/>
    <mergeCell ref="B397:B398"/>
    <mergeCell ref="B399:H399"/>
    <mergeCell ref="A387:A388"/>
    <mergeCell ref="B387:B388"/>
    <mergeCell ref="A389:A390"/>
    <mergeCell ref="B389:B390"/>
    <mergeCell ref="A391:A392"/>
    <mergeCell ref="B391:B392"/>
    <mergeCell ref="A419:A420"/>
    <mergeCell ref="C419:C420"/>
    <mergeCell ref="D419:F419"/>
    <mergeCell ref="G419:G420"/>
    <mergeCell ref="H419:H420"/>
    <mergeCell ref="B421:H421"/>
    <mergeCell ref="A400:A401"/>
    <mergeCell ref="B400:B401"/>
    <mergeCell ref="A402:A403"/>
    <mergeCell ref="B402:B403"/>
    <mergeCell ref="B404:B405"/>
    <mergeCell ref="B406:B407"/>
    <mergeCell ref="B428:B429"/>
    <mergeCell ref="B430:B431"/>
    <mergeCell ref="B432:H432"/>
    <mergeCell ref="B433:B434"/>
    <mergeCell ref="B435:B436"/>
    <mergeCell ref="A422:A423"/>
    <mergeCell ref="B422:B423"/>
    <mergeCell ref="A424:A425"/>
    <mergeCell ref="B424:B425"/>
    <mergeCell ref="A426:A427"/>
    <mergeCell ref="B426:B427"/>
    <mergeCell ref="B76:B77"/>
    <mergeCell ref="A76:A77"/>
    <mergeCell ref="B457:B458"/>
    <mergeCell ref="B459:B460"/>
    <mergeCell ref="A462:B463"/>
    <mergeCell ref="A464:B464"/>
    <mergeCell ref="A453:A454"/>
    <mergeCell ref="B453:B454"/>
    <mergeCell ref="A455:A456"/>
    <mergeCell ref="B455:B456"/>
    <mergeCell ref="A444:A445"/>
    <mergeCell ref="B444:B445"/>
    <mergeCell ref="A448:A449"/>
    <mergeCell ref="B448:B449"/>
    <mergeCell ref="B450:B451"/>
    <mergeCell ref="B452:H452"/>
    <mergeCell ref="B437:H437"/>
    <mergeCell ref="A438:A439"/>
    <mergeCell ref="B438:B439"/>
    <mergeCell ref="A440:A441"/>
    <mergeCell ref="B440:B441"/>
    <mergeCell ref="A442:A443"/>
    <mergeCell ref="B442:B443"/>
    <mergeCell ref="A428:A429"/>
  </mergeCells>
  <pageMargins left="0.7" right="0.7" top="0.75" bottom="0.75" header="0.3" footer="0.3"/>
  <pageSetup paperSize="9" scale="89" orientation="portrait" r:id="rId1"/>
  <rowBreaks count="10" manualBreakCount="10">
    <brk id="49" max="16383" man="1"/>
    <brk id="95" max="16383" man="1"/>
    <brk id="140" max="16383" man="1"/>
    <brk id="183" max="16383" man="1"/>
    <brk id="228" max="16383" man="1"/>
    <brk id="270" max="16383" man="1"/>
    <brk id="317" max="7" man="1"/>
    <brk id="369" max="7" man="1"/>
    <brk id="417" max="7" man="1"/>
    <brk id="4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2022-10-17T11:54:31Z</dcterms:modified>
</cp:coreProperties>
</file>